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0" windowWidth="13080" windowHeight="100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<sst xmlns="http://schemas.openxmlformats.org/spreadsheetml/2006/main" count="107" uniqueCount="40">
  <si>
    <t>NOM</t>
  </si>
  <si>
    <t>CONCEPTES</t>
  </si>
  <si>
    <t>Dietes Meritades</t>
  </si>
  <si>
    <t>Dietes Abonades</t>
  </si>
  <si>
    <t>Despeses de Telefonia</t>
  </si>
  <si>
    <t>Total Despesa</t>
  </si>
  <si>
    <t>Joan Rabasseda</t>
  </si>
  <si>
    <t>Marta de la Iglesia</t>
  </si>
  <si>
    <t>Josep Sànchez</t>
  </si>
  <si>
    <t>Ramon Planas</t>
  </si>
  <si>
    <t>*Les dietes corresponen a les assistències a òrgans col·legiats, determinades per les bases del pressupost.</t>
  </si>
  <si>
    <t>*En aquest quadre no es contemplen les retencions a que estan sotmeses les quantitats.</t>
  </si>
  <si>
    <t>Angels Castillo</t>
  </si>
  <si>
    <t>Tonia Vila</t>
  </si>
  <si>
    <t>regidor de govern</t>
  </si>
  <si>
    <t>regidora de govern</t>
  </si>
  <si>
    <t>Josep M. Ximenis</t>
  </si>
  <si>
    <t xml:space="preserve"> regidora de govern</t>
  </si>
  <si>
    <t>regidor a l'oposició</t>
  </si>
  <si>
    <t>regidora a l'oposició</t>
  </si>
  <si>
    <t>Àngel Castillo Vallcorba</t>
  </si>
  <si>
    <t>Esther Sanchez</t>
  </si>
  <si>
    <t>Fuentsanta Maria Ballester Gimenez</t>
  </si>
  <si>
    <t>Lluis Campasol Terrats</t>
  </si>
  <si>
    <t>Lourdes Paituvi Colomer</t>
  </si>
  <si>
    <t>Marc Tarres Cruanyes</t>
  </si>
  <si>
    <t>alcalde</t>
  </si>
  <si>
    <t>Gener '17</t>
  </si>
  <si>
    <t>Febrer '17</t>
  </si>
  <si>
    <t>Març '17</t>
  </si>
  <si>
    <t>Abril '17</t>
  </si>
  <si>
    <t>Maig '17</t>
  </si>
  <si>
    <t>Juny '17</t>
  </si>
  <si>
    <t>Juliol '17</t>
  </si>
  <si>
    <t>Agost '17</t>
  </si>
  <si>
    <t>Setembre '17</t>
  </si>
  <si>
    <t>Octubre' 17</t>
  </si>
  <si>
    <t>Novembre '17</t>
  </si>
  <si>
    <t>Desembre '17</t>
  </si>
  <si>
    <t>TOTAL ACUMULAT '17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</si>
</sst>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3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5" fillId="33" borderId="11" xfId="0" applyNumberFormat="1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7" fillId="0" borderId="0" xfId="0" applyFont="1" applyAlignment="1">
      <alignment/>
    </xf>
    <xf numFmtId="43" fontId="4" fillId="33" borderId="12" xfId="37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3" fontId="2" fillId="33" borderId="16" xfId="37" applyFont="1" applyFill="1" applyBorder="1" applyAlignment="1">
      <alignment horizontal="center"/>
    </xf>
    <xf numFmtId="43" fontId="2" fillId="33" borderId="16" xfId="37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43" fontId="2" fillId="0" borderId="16" xfId="37" applyFont="1" applyBorder="1" applyAlignment="1">
      <alignment horizontal="center"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43" fontId="9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43" fontId="42" fillId="0" borderId="17" xfId="37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43" fontId="2" fillId="35" borderId="16" xfId="37" applyFont="1" applyFill="1" applyBorder="1" applyAlignment="1">
      <alignment horizontal="center"/>
    </xf>
    <xf numFmtId="0" fontId="41" fillId="0" borderId="0" xfId="0" applyFont="1" applyAlignment="1">
      <alignment/>
    </xf>
    <xf numFmtId="43" fontId="5" fillId="0" borderId="17" xfId="37" applyFont="1" applyFill="1" applyBorder="1" applyAlignment="1">
      <alignment horizontal="center"/>
    </xf>
    <xf numFmtId="43" fontId="5" fillId="0" borderId="0" xfId="37" applyFont="1" applyFill="1" applyBorder="1" applyAlignment="1">
      <alignment horizontal="center"/>
    </xf>
    <xf numFmtId="43" fontId="3" fillId="36" borderId="12" xfId="37" applyFont="1" applyFill="1" applyBorder="1" applyAlignment="1">
      <alignment horizontal="center"/>
    </xf>
    <xf numFmtId="43" fontId="4" fillId="36" borderId="19" xfId="37" applyFont="1" applyFill="1" applyBorder="1" applyAlignment="1">
      <alignment horizontal="center"/>
    </xf>
    <xf numFmtId="43" fontId="3" fillId="36" borderId="19" xfId="37" applyFont="1" applyFill="1" applyBorder="1" applyAlignment="1">
      <alignment horizontal="center"/>
    </xf>
    <xf numFmtId="43" fontId="4" fillId="36" borderId="12" xfId="37" applyFont="1" applyFill="1" applyBorder="1" applyAlignment="1">
      <alignment horizontal="center"/>
    </xf>
    <xf numFmtId="43" fontId="2" fillId="36" borderId="16" xfId="37" applyFont="1" applyFill="1" applyBorder="1" applyAlignment="1">
      <alignment horizontal="center"/>
    </xf>
    <xf numFmtId="43" fontId="2" fillId="0" borderId="16" xfId="37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43" fontId="5" fillId="0" borderId="12" xfId="37" applyFont="1" applyBorder="1" applyAlignment="1">
      <alignment horizontal="center"/>
    </xf>
    <xf numFmtId="43" fontId="5" fillId="0" borderId="19" xfId="37" applyFont="1" applyBorder="1" applyAlignment="1">
      <alignment horizontal="center"/>
    </xf>
    <xf numFmtId="43" fontId="9" fillId="0" borderId="19" xfId="37" applyFont="1" applyBorder="1" applyAlignment="1">
      <alignment horizontal="center"/>
    </xf>
    <xf numFmtId="43" fontId="9" fillId="0" borderId="12" xfId="37" applyFont="1" applyBorder="1" applyAlignment="1">
      <alignment horizontal="center"/>
    </xf>
    <xf numFmtId="43" fontId="9" fillId="33" borderId="12" xfId="37" applyFont="1" applyFill="1" applyBorder="1" applyAlignment="1">
      <alignment horizontal="center"/>
    </xf>
    <xf numFmtId="43" fontId="5" fillId="37" borderId="12" xfId="37" applyFont="1" applyFill="1" applyBorder="1" applyAlignment="1">
      <alignment horizontal="center"/>
    </xf>
    <xf numFmtId="43" fontId="5" fillId="0" borderId="12" xfId="37" applyFont="1" applyFill="1" applyBorder="1" applyAlignment="1">
      <alignment horizontal="center"/>
    </xf>
    <xf numFmtId="43" fontId="5" fillId="0" borderId="19" xfId="37" applyFont="1" applyFill="1" applyBorder="1" applyAlignment="1">
      <alignment horizontal="center"/>
    </xf>
    <xf numFmtId="43" fontId="5" fillId="35" borderId="12" xfId="37" applyFont="1" applyFill="1" applyBorder="1" applyAlignment="1">
      <alignment horizontal="center"/>
    </xf>
    <xf numFmtId="43" fontId="5" fillId="38" borderId="12" xfId="37" applyFont="1" applyFill="1" applyBorder="1" applyAlignment="1">
      <alignment horizontal="center"/>
    </xf>
    <xf numFmtId="43" fontId="5" fillId="36" borderId="12" xfId="37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3" fontId="10" fillId="0" borderId="16" xfId="37" applyFont="1" applyBorder="1" applyAlignment="1">
      <alignment horizontal="center"/>
    </xf>
    <xf numFmtId="43" fontId="9" fillId="0" borderId="17" xfId="37" applyFont="1" applyFill="1" applyBorder="1" applyAlignment="1">
      <alignment horizontal="center"/>
    </xf>
    <xf numFmtId="43" fontId="9" fillId="0" borderId="0" xfId="37" applyFont="1" applyFill="1" applyBorder="1" applyAlignment="1">
      <alignment horizontal="center"/>
    </xf>
    <xf numFmtId="43" fontId="5" fillId="39" borderId="12" xfId="37" applyFont="1" applyFill="1" applyBorder="1" applyAlignment="1">
      <alignment horizontal="center"/>
    </xf>
    <xf numFmtId="43" fontId="5" fillId="36" borderId="19" xfId="37" applyFont="1" applyFill="1" applyBorder="1" applyAlignment="1">
      <alignment horizontal="center"/>
    </xf>
    <xf numFmtId="43" fontId="9" fillId="36" borderId="19" xfId="37" applyFont="1" applyFill="1" applyBorder="1" applyAlignment="1">
      <alignment horizontal="center"/>
    </xf>
    <xf numFmtId="43" fontId="5" fillId="36" borderId="17" xfId="37" applyFont="1" applyFill="1" applyBorder="1" applyAlignment="1">
      <alignment horizontal="center"/>
    </xf>
    <xf numFmtId="43" fontId="5" fillId="36" borderId="0" xfId="37" applyFont="1" applyFill="1" applyBorder="1" applyAlignment="1">
      <alignment horizontal="center"/>
    </xf>
    <xf numFmtId="43" fontId="9" fillId="36" borderId="17" xfId="37" applyFont="1" applyFill="1" applyBorder="1" applyAlignment="1">
      <alignment horizontal="center"/>
    </xf>
    <xf numFmtId="43" fontId="9" fillId="36" borderId="0" xfId="37" applyFont="1" applyFill="1" applyBorder="1" applyAlignment="1">
      <alignment horizontal="center"/>
    </xf>
    <xf numFmtId="43" fontId="9" fillId="36" borderId="12" xfId="37" applyFont="1" applyFill="1" applyBorder="1" applyAlignment="1">
      <alignment horizontal="center"/>
    </xf>
    <xf numFmtId="43" fontId="42" fillId="36" borderId="17" xfId="37" applyFont="1" applyFill="1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77"/>
  <sheetViews>
    <sheetView showGridLines="0" tabSelected="1" zoomScale="84" zoomScaleNormal="84" zoomScalePageLayoutView="0" workbookViewId="0" topLeftCell="A4">
      <pane xSplit="4" ySplit="3" topLeftCell="E31" activePane="bottomRight" state="frozen"/>
      <selection pane="topLeft" activeCell="A4" sqref="A4"/>
      <selection pane="topRight" activeCell="E4" sqref="E4"/>
      <selection pane="bottomLeft" activeCell="A7" sqref="A7"/>
      <selection pane="bottomRight" activeCell="D35" sqref="D35"/>
    </sheetView>
  </sheetViews>
  <sheetFormatPr defaultColWidth="11.421875" defaultRowHeight="15"/>
  <cols>
    <col min="1" max="1" width="5.421875" style="0" customWidth="1"/>
    <col min="2" max="2" width="5.140625" style="0" customWidth="1"/>
    <col min="3" max="3" width="29.28125" style="0" customWidth="1"/>
    <col min="4" max="4" width="21.421875" style="0" customWidth="1"/>
    <col min="5" max="14" width="11.421875" style="0" customWidth="1"/>
    <col min="15" max="15" width="11.421875" style="17" bestFit="1" customWidth="1"/>
    <col min="16" max="16" width="11.140625" style="0" bestFit="1" customWidth="1"/>
    <col min="17" max="17" width="17.140625" style="0" customWidth="1"/>
  </cols>
  <sheetData>
    <row r="3" ht="15">
      <c r="C3" s="8" t="s">
        <v>10</v>
      </c>
    </row>
    <row r="4" ht="15">
      <c r="C4" s="8" t="s">
        <v>11</v>
      </c>
    </row>
    <row r="5" ht="15.75" thickBot="1"/>
    <row r="6" spans="2:17" ht="15.75" thickBot="1">
      <c r="B6" s="58"/>
      <c r="C6" s="1" t="s">
        <v>0</v>
      </c>
      <c r="D6" s="2" t="s">
        <v>1</v>
      </c>
      <c r="E6" s="21" t="s">
        <v>27</v>
      </c>
      <c r="F6" s="22" t="s">
        <v>28</v>
      </c>
      <c r="G6" s="21" t="s">
        <v>29</v>
      </c>
      <c r="H6" s="22" t="s">
        <v>30</v>
      </c>
      <c r="I6" s="21" t="s">
        <v>31</v>
      </c>
      <c r="J6" s="22" t="s">
        <v>32</v>
      </c>
      <c r="K6" s="21" t="s">
        <v>33</v>
      </c>
      <c r="L6" s="22" t="s">
        <v>34</v>
      </c>
      <c r="M6" s="21" t="s">
        <v>35</v>
      </c>
      <c r="N6" s="22" t="s">
        <v>36</v>
      </c>
      <c r="O6" s="19" t="s">
        <v>37</v>
      </c>
      <c r="P6" s="21" t="s">
        <v>38</v>
      </c>
      <c r="Q6" s="21" t="s">
        <v>39</v>
      </c>
    </row>
    <row r="7" spans="2:17" ht="16.5" thickBot="1" thickTop="1">
      <c r="B7" s="58"/>
      <c r="C7" s="10" t="s">
        <v>6</v>
      </c>
      <c r="D7" s="33" t="s">
        <v>2</v>
      </c>
      <c r="E7" s="34">
        <v>1343.04</v>
      </c>
      <c r="F7" s="35">
        <v>1448.72</v>
      </c>
      <c r="G7" s="34">
        <v>2183.52</v>
      </c>
      <c r="H7" s="36">
        <v>2081.64</v>
      </c>
      <c r="I7" s="34">
        <v>2813.88</v>
      </c>
      <c r="J7" s="35">
        <v>1477.82</v>
      </c>
      <c r="K7" s="34">
        <v>2144.26</v>
      </c>
      <c r="L7" s="36">
        <v>705.7</v>
      </c>
      <c r="M7" s="34">
        <v>1582.26</v>
      </c>
      <c r="N7" s="35">
        <v>2118.96</v>
      </c>
      <c r="O7" s="37">
        <v>1694.92</v>
      </c>
      <c r="P7" s="34">
        <v>847.46</v>
      </c>
      <c r="Q7" s="38">
        <f>E7+F7+G7+H7+I7+J7+K7+L7+M7+N7+O7+P7</f>
        <v>20442.18</v>
      </c>
    </row>
    <row r="8" spans="2:17" ht="15.75" thickTop="1">
      <c r="B8" s="58"/>
      <c r="C8" s="5" t="s">
        <v>26</v>
      </c>
      <c r="D8" s="14" t="s">
        <v>3</v>
      </c>
      <c r="E8" s="15">
        <v>1350</v>
      </c>
      <c r="F8" s="15">
        <v>1350</v>
      </c>
      <c r="G8" s="15">
        <f>225</f>
        <v>225</v>
      </c>
      <c r="H8" s="15">
        <v>975</v>
      </c>
      <c r="I8" s="15">
        <v>975</v>
      </c>
      <c r="J8" s="15">
        <v>975</v>
      </c>
      <c r="K8" s="15">
        <v>975</v>
      </c>
      <c r="L8" s="15">
        <v>975</v>
      </c>
      <c r="M8" s="15">
        <v>975</v>
      </c>
      <c r="N8" s="15">
        <v>975</v>
      </c>
      <c r="O8" s="15">
        <v>975</v>
      </c>
      <c r="P8" s="15">
        <f>847.46+127.54</f>
        <v>975</v>
      </c>
      <c r="Q8" s="13">
        <f aca="true" t="shared" si="0" ref="Q8:Q22">E8+F8+G8+H8+I8+J8+K8+L8+M8+N8+O8+P8</f>
        <v>11700</v>
      </c>
    </row>
    <row r="9" spans="2:17" ht="15.75" thickBot="1">
      <c r="B9" s="58"/>
      <c r="C9" s="5"/>
      <c r="D9" s="45" t="s">
        <v>4</v>
      </c>
      <c r="E9" s="25">
        <v>23.1</v>
      </c>
      <c r="F9" s="26">
        <v>23.41</v>
      </c>
      <c r="G9" s="25">
        <v>22.4</v>
      </c>
      <c r="H9" s="26">
        <v>20</v>
      </c>
      <c r="I9" s="25">
        <v>17.03</v>
      </c>
      <c r="J9" s="26">
        <v>16.14</v>
      </c>
      <c r="K9" s="25">
        <v>16.8</v>
      </c>
      <c r="L9" s="26">
        <v>18.33</v>
      </c>
      <c r="M9" s="25">
        <v>28.6</v>
      </c>
      <c r="N9" s="26">
        <v>34.66</v>
      </c>
      <c r="O9" s="20">
        <v>30.44</v>
      </c>
      <c r="P9" s="25">
        <v>30.77</v>
      </c>
      <c r="Q9" s="25">
        <f t="shared" si="0"/>
        <v>281.67999999999995</v>
      </c>
    </row>
    <row r="10" spans="2:17" ht="15.75" thickBot="1">
      <c r="B10" s="58"/>
      <c r="C10" s="6"/>
      <c r="D10" s="2" t="s">
        <v>5</v>
      </c>
      <c r="E10" s="4">
        <f>E8+E9</f>
        <v>1373.1</v>
      </c>
      <c r="F10" s="4">
        <f aca="true" t="shared" si="1" ref="F10:O10">F8+F9</f>
        <v>1373.41</v>
      </c>
      <c r="G10" s="4">
        <f t="shared" si="1"/>
        <v>247.4</v>
      </c>
      <c r="H10" s="4">
        <f t="shared" si="1"/>
        <v>995</v>
      </c>
      <c r="I10" s="4">
        <f t="shared" si="1"/>
        <v>992.03</v>
      </c>
      <c r="J10" s="4">
        <f t="shared" si="1"/>
        <v>991.14</v>
      </c>
      <c r="K10" s="4">
        <f t="shared" si="1"/>
        <v>991.8</v>
      </c>
      <c r="L10" s="4">
        <f t="shared" si="1"/>
        <v>993.33</v>
      </c>
      <c r="M10" s="4">
        <f t="shared" si="1"/>
        <v>1003.6</v>
      </c>
      <c r="N10" s="4">
        <f t="shared" si="1"/>
        <v>1009.66</v>
      </c>
      <c r="O10" s="18">
        <f t="shared" si="1"/>
        <v>1005.44</v>
      </c>
      <c r="P10" s="4">
        <f>P8+P9</f>
        <v>1005.77</v>
      </c>
      <c r="Q10" s="4">
        <f t="shared" si="0"/>
        <v>11981.680000000002</v>
      </c>
    </row>
    <row r="11" spans="2:17" ht="16.5" thickBot="1" thickTop="1">
      <c r="B11" s="58"/>
      <c r="C11" s="10" t="s">
        <v>13</v>
      </c>
      <c r="D11" s="33" t="s">
        <v>2</v>
      </c>
      <c r="E11" s="34">
        <v>1198.72</v>
      </c>
      <c r="F11" s="34">
        <v>1343.66</v>
      </c>
      <c r="G11" s="34">
        <v>1198.72</v>
      </c>
      <c r="H11" s="39">
        <v>952.52</v>
      </c>
      <c r="I11" s="34">
        <v>2144.26</v>
      </c>
      <c r="J11" s="35">
        <v>952.52</v>
      </c>
      <c r="K11" s="34">
        <v>1372.76</v>
      </c>
      <c r="L11" s="36">
        <v>246.2</v>
      </c>
      <c r="M11" s="34">
        <v>1017.7</v>
      </c>
      <c r="N11" s="35">
        <v>2013.9</v>
      </c>
      <c r="O11" s="37">
        <v>851.26</v>
      </c>
      <c r="P11" s="34">
        <v>952.52</v>
      </c>
      <c r="Q11" s="38">
        <f t="shared" si="0"/>
        <v>14244.740000000003</v>
      </c>
    </row>
    <row r="12" spans="2:17" ht="15.75" thickTop="1">
      <c r="B12" s="58"/>
      <c r="C12" s="5" t="s">
        <v>15</v>
      </c>
      <c r="D12" s="11" t="s">
        <v>3</v>
      </c>
      <c r="E12" s="15">
        <v>1025</v>
      </c>
      <c r="F12" s="15">
        <v>1025</v>
      </c>
      <c r="G12" s="15">
        <f>1025</f>
        <v>1025</v>
      </c>
      <c r="H12" s="15">
        <v>1025</v>
      </c>
      <c r="I12" s="15">
        <v>1025</v>
      </c>
      <c r="J12" s="15">
        <v>1025</v>
      </c>
      <c r="K12" s="15">
        <v>1025</v>
      </c>
      <c r="L12" s="15">
        <v>1025</v>
      </c>
      <c r="M12" s="15">
        <v>1025</v>
      </c>
      <c r="N12" s="15">
        <v>1025</v>
      </c>
      <c r="O12" s="15">
        <v>1025</v>
      </c>
      <c r="P12" s="15">
        <f>952.52+72.48</f>
        <v>1025</v>
      </c>
      <c r="Q12" s="12">
        <f t="shared" si="0"/>
        <v>12300</v>
      </c>
    </row>
    <row r="13" spans="2:17" ht="15.75" thickBot="1">
      <c r="B13" s="58"/>
      <c r="C13" s="5"/>
      <c r="D13" s="45" t="s">
        <v>4</v>
      </c>
      <c r="E13" s="25">
        <v>25.19</v>
      </c>
      <c r="F13" s="26">
        <v>26.63</v>
      </c>
      <c r="G13" s="25">
        <v>24.99</v>
      </c>
      <c r="H13" s="26">
        <v>15.97</v>
      </c>
      <c r="I13" s="25">
        <v>17.31</v>
      </c>
      <c r="J13" s="26">
        <v>16.16</v>
      </c>
      <c r="K13" s="25">
        <v>15.45</v>
      </c>
      <c r="L13" s="26">
        <v>13.76</v>
      </c>
      <c r="M13" s="25">
        <v>22.19</v>
      </c>
      <c r="N13" s="26">
        <v>20.58</v>
      </c>
      <c r="O13" s="20">
        <v>18.98</v>
      </c>
      <c r="P13" s="25">
        <v>23.42</v>
      </c>
      <c r="Q13" s="25">
        <f t="shared" si="0"/>
        <v>240.62999999999994</v>
      </c>
    </row>
    <row r="14" spans="2:17" ht="15.75" thickBot="1">
      <c r="B14" s="58"/>
      <c r="C14" s="6"/>
      <c r="D14" s="2" t="s">
        <v>5</v>
      </c>
      <c r="E14" s="4">
        <f aca="true" t="shared" si="2" ref="E14:O14">E12+E13</f>
        <v>1050.19</v>
      </c>
      <c r="F14" s="4">
        <f t="shared" si="2"/>
        <v>1051.63</v>
      </c>
      <c r="G14" s="4">
        <f t="shared" si="2"/>
        <v>1049.99</v>
      </c>
      <c r="H14" s="4">
        <f t="shared" si="2"/>
        <v>1040.97</v>
      </c>
      <c r="I14" s="4">
        <f t="shared" si="2"/>
        <v>1042.31</v>
      </c>
      <c r="J14" s="4">
        <f t="shared" si="2"/>
        <v>1041.16</v>
      </c>
      <c r="K14" s="4">
        <f t="shared" si="2"/>
        <v>1040.45</v>
      </c>
      <c r="L14" s="4">
        <f t="shared" si="2"/>
        <v>1038.76</v>
      </c>
      <c r="M14" s="4">
        <f t="shared" si="2"/>
        <v>1047.19</v>
      </c>
      <c r="N14" s="4">
        <f t="shared" si="2"/>
        <v>1045.58</v>
      </c>
      <c r="O14" s="18">
        <f t="shared" si="2"/>
        <v>1043.98</v>
      </c>
      <c r="P14" s="4">
        <f>P12+P13</f>
        <v>1048.42</v>
      </c>
      <c r="Q14" s="4">
        <f t="shared" si="0"/>
        <v>12540.63</v>
      </c>
    </row>
    <row r="15" spans="2:17" ht="16.5" thickBot="1" thickTop="1">
      <c r="B15" s="58"/>
      <c r="C15" s="10" t="s">
        <v>7</v>
      </c>
      <c r="D15" s="33" t="s">
        <v>2</v>
      </c>
      <c r="E15" s="34">
        <v>742.4</v>
      </c>
      <c r="F15" s="34">
        <v>1133.54</v>
      </c>
      <c r="G15" s="34">
        <v>988.6</v>
      </c>
      <c r="H15" s="39">
        <v>952.52</v>
      </c>
      <c r="I15" s="34">
        <v>1934.14</v>
      </c>
      <c r="J15" s="35">
        <v>847.46</v>
      </c>
      <c r="K15" s="34">
        <v>1267.7</v>
      </c>
      <c r="L15" s="36">
        <v>246.2</v>
      </c>
      <c r="M15" s="34">
        <v>771.5</v>
      </c>
      <c r="N15" s="35">
        <v>1767.7</v>
      </c>
      <c r="O15" s="37">
        <v>1379.79</v>
      </c>
      <c r="P15" s="34">
        <v>742.4</v>
      </c>
      <c r="Q15" s="38">
        <f t="shared" si="0"/>
        <v>12773.949999999999</v>
      </c>
    </row>
    <row r="16" spans="2:17" ht="15.75" thickTop="1">
      <c r="B16" s="58"/>
      <c r="C16" s="5" t="s">
        <v>17</v>
      </c>
      <c r="D16" s="14" t="s">
        <v>3</v>
      </c>
      <c r="E16" s="15">
        <v>1025</v>
      </c>
      <c r="F16" s="15">
        <v>1025</v>
      </c>
      <c r="G16" s="15">
        <f>814.54</f>
        <v>814.54</v>
      </c>
      <c r="H16" s="15">
        <v>742.06</v>
      </c>
      <c r="I16" s="15">
        <v>1025</v>
      </c>
      <c r="J16" s="15">
        <v>1025</v>
      </c>
      <c r="K16" s="15">
        <v>1025</v>
      </c>
      <c r="L16" s="46">
        <f>246.2+778.8</f>
        <v>1025</v>
      </c>
      <c r="M16" s="15">
        <v>771.5</v>
      </c>
      <c r="N16" s="15">
        <v>1025</v>
      </c>
      <c r="O16" s="15">
        <v>1025</v>
      </c>
      <c r="P16" s="15">
        <f>742.4+1029.5</f>
        <v>1771.9</v>
      </c>
      <c r="Q16" s="13">
        <f t="shared" si="0"/>
        <v>12300</v>
      </c>
    </row>
    <row r="17" spans="2:17" ht="15.75" thickBot="1">
      <c r="B17" s="58"/>
      <c r="C17" s="5"/>
      <c r="D17" s="45" t="s">
        <v>4</v>
      </c>
      <c r="E17" s="25">
        <v>13.45</v>
      </c>
      <c r="F17" s="26">
        <v>20.27</v>
      </c>
      <c r="G17" s="25">
        <v>13.97</v>
      </c>
      <c r="H17" s="26">
        <v>8.67</v>
      </c>
      <c r="I17" s="25">
        <v>8</v>
      </c>
      <c r="J17" s="26">
        <v>8.29</v>
      </c>
      <c r="K17" s="25">
        <v>11.77</v>
      </c>
      <c r="L17" s="26">
        <v>14.46</v>
      </c>
      <c r="M17" s="25">
        <v>13.82</v>
      </c>
      <c r="N17" s="26">
        <v>13.87</v>
      </c>
      <c r="O17" s="20">
        <v>14.07</v>
      </c>
      <c r="P17" s="25">
        <v>14.29</v>
      </c>
      <c r="Q17" s="25">
        <f t="shared" si="0"/>
        <v>154.92999999999998</v>
      </c>
    </row>
    <row r="18" spans="2:17" ht="15.75" thickBot="1">
      <c r="B18" s="58"/>
      <c r="C18" s="7"/>
      <c r="D18" s="2" t="s">
        <v>5</v>
      </c>
      <c r="E18" s="4">
        <f aca="true" t="shared" si="3" ref="E18:O18">E16+E17</f>
        <v>1038.45</v>
      </c>
      <c r="F18" s="4">
        <f t="shared" si="3"/>
        <v>1045.27</v>
      </c>
      <c r="G18" s="4">
        <f t="shared" si="3"/>
        <v>828.51</v>
      </c>
      <c r="H18" s="4">
        <f t="shared" si="3"/>
        <v>750.7299999999999</v>
      </c>
      <c r="I18" s="4">
        <f t="shared" si="3"/>
        <v>1033</v>
      </c>
      <c r="J18" s="4">
        <f t="shared" si="3"/>
        <v>1033.29</v>
      </c>
      <c r="K18" s="4">
        <f t="shared" si="3"/>
        <v>1036.77</v>
      </c>
      <c r="L18" s="4">
        <f t="shared" si="3"/>
        <v>1039.46</v>
      </c>
      <c r="M18" s="4">
        <f t="shared" si="3"/>
        <v>785.32</v>
      </c>
      <c r="N18" s="4">
        <f t="shared" si="3"/>
        <v>1038.87</v>
      </c>
      <c r="O18" s="18">
        <f t="shared" si="3"/>
        <v>1039.07</v>
      </c>
      <c r="P18" s="4">
        <f>P16+P17</f>
        <v>1786.19</v>
      </c>
      <c r="Q18" s="4">
        <f t="shared" si="0"/>
        <v>12454.930000000002</v>
      </c>
    </row>
    <row r="19" spans="2:17" ht="16.5" thickBot="1" thickTop="1">
      <c r="B19" s="58"/>
      <c r="C19" s="10" t="s">
        <v>8</v>
      </c>
      <c r="D19" s="3" t="s">
        <v>2</v>
      </c>
      <c r="E19" s="27"/>
      <c r="F19" s="27"/>
      <c r="G19" s="27"/>
      <c r="H19" s="27"/>
      <c r="I19" s="27"/>
      <c r="J19" s="29"/>
      <c r="K19" s="27"/>
      <c r="L19" s="28"/>
      <c r="M19" s="27"/>
      <c r="N19" s="29"/>
      <c r="O19" s="30"/>
      <c r="P19" s="27"/>
      <c r="Q19" s="9">
        <f t="shared" si="0"/>
        <v>0</v>
      </c>
    </row>
    <row r="20" spans="2:17" ht="15.75" thickTop="1">
      <c r="B20" s="58"/>
      <c r="C20" s="5" t="s">
        <v>14</v>
      </c>
      <c r="D20" s="14" t="s">
        <v>3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13">
        <f t="shared" si="0"/>
        <v>0</v>
      </c>
    </row>
    <row r="21" spans="2:17" ht="15.75" thickBot="1">
      <c r="B21" s="58"/>
      <c r="C21" s="5"/>
      <c r="D21" s="45" t="s">
        <v>4</v>
      </c>
      <c r="E21" s="25">
        <v>20.67</v>
      </c>
      <c r="F21" s="26">
        <v>16.39</v>
      </c>
      <c r="G21" s="25">
        <v>18.57</v>
      </c>
      <c r="H21" s="26">
        <v>9.77</v>
      </c>
      <c r="I21" s="25">
        <v>11.49</v>
      </c>
      <c r="J21" s="26">
        <v>9.12</v>
      </c>
      <c r="K21" s="25">
        <v>10.03</v>
      </c>
      <c r="L21" s="26">
        <v>9.42</v>
      </c>
      <c r="M21" s="25">
        <v>10.56</v>
      </c>
      <c r="N21" s="26">
        <v>9.34</v>
      </c>
      <c r="O21" s="20">
        <v>10.21</v>
      </c>
      <c r="P21" s="25">
        <v>9.39</v>
      </c>
      <c r="Q21" s="25">
        <f t="shared" si="0"/>
        <v>144.96000000000004</v>
      </c>
    </row>
    <row r="22" spans="2:17" ht="15.75" thickBot="1">
      <c r="B22" s="58"/>
      <c r="C22" s="6"/>
      <c r="D22" s="2" t="s">
        <v>5</v>
      </c>
      <c r="E22" s="4">
        <f aca="true" t="shared" si="4" ref="E22:O22">E20+E21</f>
        <v>20.67</v>
      </c>
      <c r="F22" s="4">
        <f t="shared" si="4"/>
        <v>16.39</v>
      </c>
      <c r="G22" s="4">
        <f t="shared" si="4"/>
        <v>18.57</v>
      </c>
      <c r="H22" s="4">
        <f t="shared" si="4"/>
        <v>9.77</v>
      </c>
      <c r="I22" s="4">
        <f t="shared" si="4"/>
        <v>11.49</v>
      </c>
      <c r="J22" s="4">
        <f t="shared" si="4"/>
        <v>9.12</v>
      </c>
      <c r="K22" s="4">
        <f t="shared" si="4"/>
        <v>10.03</v>
      </c>
      <c r="L22" s="4">
        <f t="shared" si="4"/>
        <v>9.42</v>
      </c>
      <c r="M22" s="4">
        <f t="shared" si="4"/>
        <v>10.56</v>
      </c>
      <c r="N22" s="4">
        <f t="shared" si="4"/>
        <v>9.34</v>
      </c>
      <c r="O22" s="18">
        <f t="shared" si="4"/>
        <v>10.21</v>
      </c>
      <c r="P22" s="4">
        <f>P20+P21</f>
        <v>9.39</v>
      </c>
      <c r="Q22" s="4">
        <f t="shared" si="0"/>
        <v>144.96000000000004</v>
      </c>
    </row>
    <row r="23" spans="2:17" ht="16.5" thickBot="1" thickTop="1">
      <c r="B23" s="58"/>
      <c r="C23" s="10" t="s">
        <v>20</v>
      </c>
      <c r="D23" s="33" t="s">
        <v>2</v>
      </c>
      <c r="E23" s="40">
        <v>1448.1</v>
      </c>
      <c r="F23" s="40">
        <v>1343.66</v>
      </c>
      <c r="G23" s="40">
        <v>2183.52</v>
      </c>
      <c r="H23" s="40">
        <v>2081.64</v>
      </c>
      <c r="I23" s="40">
        <v>2708.82</v>
      </c>
      <c r="J23" s="41">
        <v>1372.76</v>
      </c>
      <c r="K23" s="34">
        <v>2006.3</v>
      </c>
      <c r="L23" s="36">
        <v>705.7</v>
      </c>
      <c r="M23" s="34">
        <v>1510.1</v>
      </c>
      <c r="N23" s="35">
        <v>2118.96</v>
      </c>
      <c r="O23" s="37">
        <v>1694.92</v>
      </c>
      <c r="P23" s="34">
        <v>919.62</v>
      </c>
      <c r="Q23" s="38">
        <f>E23+F23+G23+H23+I23+J23+K23+L23+M23+N23+O23+P23</f>
        <v>20094.100000000002</v>
      </c>
    </row>
    <row r="24" spans="2:17" ht="15.75" thickTop="1">
      <c r="B24" s="58"/>
      <c r="C24" s="5" t="s">
        <v>14</v>
      </c>
      <c r="D24" s="14" t="s">
        <v>3</v>
      </c>
      <c r="E24" s="32">
        <v>1025</v>
      </c>
      <c r="F24" s="32">
        <v>1025</v>
      </c>
      <c r="G24" s="32">
        <f>2150</f>
        <v>2150</v>
      </c>
      <c r="H24" s="32">
        <v>1400</v>
      </c>
      <c r="I24" s="32">
        <v>1400</v>
      </c>
      <c r="J24" s="32">
        <v>1400</v>
      </c>
      <c r="K24" s="15">
        <v>1400</v>
      </c>
      <c r="L24" s="15">
        <v>1400</v>
      </c>
      <c r="M24" s="15">
        <v>1400</v>
      </c>
      <c r="N24" s="15">
        <v>1400</v>
      </c>
      <c r="O24" s="15">
        <v>1400</v>
      </c>
      <c r="P24" s="15">
        <f>919.62+480.38</f>
        <v>1400</v>
      </c>
      <c r="Q24" s="13">
        <f>E24+F24+G24+H24+I24+J24+K24+L24+M24+N24+O24+P24</f>
        <v>16800</v>
      </c>
    </row>
    <row r="25" spans="2:17" ht="15.75" thickBot="1">
      <c r="B25" s="58"/>
      <c r="C25" s="5"/>
      <c r="D25" s="45" t="s">
        <v>4</v>
      </c>
      <c r="E25" s="25">
        <v>13.13</v>
      </c>
      <c r="F25" s="26">
        <v>11.9</v>
      </c>
      <c r="G25" s="25">
        <v>12.66</v>
      </c>
      <c r="H25" s="26">
        <v>7.67</v>
      </c>
      <c r="I25" s="25">
        <v>7.47</v>
      </c>
      <c r="J25" s="26">
        <v>7.5</v>
      </c>
      <c r="K25" s="25">
        <v>7.79</v>
      </c>
      <c r="L25" s="26">
        <v>7.99</v>
      </c>
      <c r="M25" s="25">
        <v>7.56</v>
      </c>
      <c r="N25" s="26">
        <v>7.7</v>
      </c>
      <c r="O25" s="20">
        <v>9.97</v>
      </c>
      <c r="P25" s="25">
        <v>9.03</v>
      </c>
      <c r="Q25" s="25">
        <f>E25+F25+G25+H25+I25+J25+K25+L25+M25+N25+O25+P25</f>
        <v>110.37</v>
      </c>
    </row>
    <row r="26" spans="2:17" ht="15.75" thickBot="1">
      <c r="B26" s="58"/>
      <c r="C26" s="6"/>
      <c r="D26" s="2" t="s">
        <v>5</v>
      </c>
      <c r="E26" s="4">
        <f aca="true" t="shared" si="5" ref="E26:J26">E24+E25</f>
        <v>1038.13</v>
      </c>
      <c r="F26" s="4">
        <f t="shared" si="5"/>
        <v>1036.9</v>
      </c>
      <c r="G26" s="4">
        <f t="shared" si="5"/>
        <v>2162.66</v>
      </c>
      <c r="H26" s="4">
        <f t="shared" si="5"/>
        <v>1407.67</v>
      </c>
      <c r="I26" s="4">
        <f t="shared" si="5"/>
        <v>1407.47</v>
      </c>
      <c r="J26" s="4">
        <f t="shared" si="5"/>
        <v>1407.5</v>
      </c>
      <c r="K26" s="4">
        <f aca="true" t="shared" si="6" ref="K26:P26">K24+K25</f>
        <v>1407.79</v>
      </c>
      <c r="L26" s="4">
        <f t="shared" si="6"/>
        <v>1407.99</v>
      </c>
      <c r="M26" s="4">
        <f t="shared" si="6"/>
        <v>1407.56</v>
      </c>
      <c r="N26" s="4">
        <f t="shared" si="6"/>
        <v>1407.7</v>
      </c>
      <c r="O26" s="4">
        <f t="shared" si="6"/>
        <v>1409.97</v>
      </c>
      <c r="P26" s="4">
        <f t="shared" si="6"/>
        <v>1409.03</v>
      </c>
      <c r="Q26" s="4">
        <f>E26+F26+G26+H26+I26+J26+K26+L26+M26+N26+O26+P26</f>
        <v>16910.370000000003</v>
      </c>
    </row>
    <row r="27" spans="2:17" ht="16.5" thickBot="1" thickTop="1">
      <c r="B27" s="58"/>
      <c r="C27" s="10" t="s">
        <v>12</v>
      </c>
      <c r="D27" s="33" t="s">
        <v>2</v>
      </c>
      <c r="E27" s="42">
        <v>1408.84</v>
      </c>
      <c r="F27" s="42">
        <v>1553.78</v>
      </c>
      <c r="G27" s="42">
        <v>1198.72</v>
      </c>
      <c r="H27" s="39">
        <v>708.88</v>
      </c>
      <c r="I27" s="43">
        <v>1618.96</v>
      </c>
      <c r="J27" s="35">
        <v>952.52</v>
      </c>
      <c r="K27" s="34">
        <v>1481</v>
      </c>
      <c r="L27" s="36">
        <v>318.36</v>
      </c>
      <c r="M27" s="34">
        <v>810.76</v>
      </c>
      <c r="N27" s="35">
        <v>2013.9</v>
      </c>
      <c r="O27" s="56"/>
      <c r="P27" s="44"/>
      <c r="Q27" s="38">
        <f aca="true" t="shared" si="7" ref="Q27:Q38">E27+F27+G27+H27+I27+J27+K27+L27+M27+N27+O27+P27</f>
        <v>12065.720000000001</v>
      </c>
    </row>
    <row r="28" spans="2:18" ht="15.75" thickTop="1">
      <c r="B28" s="58"/>
      <c r="C28" s="5" t="s">
        <v>15</v>
      </c>
      <c r="D28" s="14" t="s">
        <v>3</v>
      </c>
      <c r="E28" s="23">
        <v>1025</v>
      </c>
      <c r="F28" s="15">
        <v>1025</v>
      </c>
      <c r="G28" s="15">
        <f>1400</f>
        <v>1400</v>
      </c>
      <c r="H28" s="15">
        <v>1150</v>
      </c>
      <c r="I28" s="15">
        <v>1150</v>
      </c>
      <c r="J28" s="15">
        <v>1150</v>
      </c>
      <c r="K28" s="15">
        <v>1150</v>
      </c>
      <c r="L28" s="15">
        <v>1150</v>
      </c>
      <c r="M28" s="15">
        <f>495.58+315.18</f>
        <v>810.76</v>
      </c>
      <c r="N28" s="15">
        <v>1150</v>
      </c>
      <c r="O28" s="31"/>
      <c r="P28" s="32">
        <v>339.24</v>
      </c>
      <c r="Q28" s="13">
        <f t="shared" si="7"/>
        <v>11500</v>
      </c>
      <c r="R28" s="16"/>
    </row>
    <row r="29" spans="2:17" ht="15.75" thickBot="1">
      <c r="B29" s="58"/>
      <c r="C29" s="5"/>
      <c r="D29" s="45" t="s">
        <v>4</v>
      </c>
      <c r="E29" s="25">
        <v>23.55</v>
      </c>
      <c r="F29" s="26">
        <v>30.82</v>
      </c>
      <c r="G29" s="25">
        <v>31.83</v>
      </c>
      <c r="H29" s="26">
        <v>18.02</v>
      </c>
      <c r="I29" s="25">
        <v>18.8</v>
      </c>
      <c r="J29" s="26">
        <v>16.53</v>
      </c>
      <c r="K29" s="25">
        <v>18.81</v>
      </c>
      <c r="L29" s="26">
        <v>23.18</v>
      </c>
      <c r="M29" s="25">
        <v>17.91</v>
      </c>
      <c r="N29" s="26">
        <v>26.8</v>
      </c>
      <c r="O29" s="57"/>
      <c r="P29" s="52"/>
      <c r="Q29" s="25">
        <f t="shared" si="7"/>
        <v>226.25000000000003</v>
      </c>
    </row>
    <row r="30" spans="2:17" ht="15.75" thickBot="1">
      <c r="B30" s="58"/>
      <c r="C30" s="5"/>
      <c r="D30" s="2" t="s">
        <v>5</v>
      </c>
      <c r="E30" s="4">
        <f aca="true" t="shared" si="8" ref="E30:O30">E28+E29</f>
        <v>1048.55</v>
      </c>
      <c r="F30" s="4">
        <f t="shared" si="8"/>
        <v>1055.82</v>
      </c>
      <c r="G30" s="4">
        <f t="shared" si="8"/>
        <v>1431.83</v>
      </c>
      <c r="H30" s="4">
        <f t="shared" si="8"/>
        <v>1168.02</v>
      </c>
      <c r="I30" s="4">
        <f t="shared" si="8"/>
        <v>1168.8</v>
      </c>
      <c r="J30" s="4">
        <f t="shared" si="8"/>
        <v>1166.53</v>
      </c>
      <c r="K30" s="4">
        <f t="shared" si="8"/>
        <v>1168.81</v>
      </c>
      <c r="L30" s="4">
        <f t="shared" si="8"/>
        <v>1173.18</v>
      </c>
      <c r="M30" s="4">
        <f t="shared" si="8"/>
        <v>828.67</v>
      </c>
      <c r="N30" s="4">
        <f t="shared" si="8"/>
        <v>1176.8</v>
      </c>
      <c r="O30" s="18">
        <f t="shared" si="8"/>
        <v>0</v>
      </c>
      <c r="P30" s="4">
        <f>P28+P29</f>
        <v>339.24</v>
      </c>
      <c r="Q30" s="4">
        <f t="shared" si="7"/>
        <v>11726.249999999998</v>
      </c>
    </row>
    <row r="31" spans="2:17" ht="16.5" thickBot="1" thickTop="1">
      <c r="B31" s="58"/>
      <c r="C31" s="10" t="s">
        <v>22</v>
      </c>
      <c r="D31" s="33" t="s">
        <v>2</v>
      </c>
      <c r="E31" s="40">
        <v>847.46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8">
        <f>E31+F31+G31+H31+I31+J31+K31+L31+M31+N31+O31+P31</f>
        <v>847.46</v>
      </c>
    </row>
    <row r="32" spans="2:18" ht="15.75" thickTop="1">
      <c r="B32" s="58"/>
      <c r="C32" s="5" t="s">
        <v>15</v>
      </c>
      <c r="D32" s="14" t="s">
        <v>3</v>
      </c>
      <c r="E32" s="32">
        <f>762.5</f>
        <v>762.5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13">
        <f>E32+F32+G32+H32+I32+J32+K32+L32+M32+N32+O32+P32</f>
        <v>762.5</v>
      </c>
      <c r="R32" s="16"/>
    </row>
    <row r="33" spans="2:17" ht="15.75" thickBot="1">
      <c r="B33" s="58"/>
      <c r="C33" s="5"/>
      <c r="D33" s="45" t="s">
        <v>4</v>
      </c>
      <c r="E33" s="47">
        <v>11.4</v>
      </c>
      <c r="F33" s="55"/>
      <c r="G33" s="54"/>
      <c r="H33" s="55"/>
      <c r="I33" s="54"/>
      <c r="J33" s="55"/>
      <c r="K33" s="54"/>
      <c r="L33" s="55"/>
      <c r="M33" s="54"/>
      <c r="N33" s="55"/>
      <c r="O33" s="54"/>
      <c r="P33" s="54"/>
      <c r="Q33" s="25">
        <f>E33+F33+G33+H33+I33+J33+K33+L33+M33+N33+O33+P33</f>
        <v>11.4</v>
      </c>
    </row>
    <row r="34" spans="2:17" ht="15.75" thickBot="1">
      <c r="B34" s="58"/>
      <c r="C34" s="6"/>
      <c r="D34" s="2" t="s">
        <v>5</v>
      </c>
      <c r="E34" s="4">
        <f aca="true" t="shared" si="9" ref="E34:O34">E32+E33</f>
        <v>773.9</v>
      </c>
      <c r="F34" s="4">
        <f t="shared" si="9"/>
        <v>0</v>
      </c>
      <c r="G34" s="4">
        <f t="shared" si="9"/>
        <v>0</v>
      </c>
      <c r="H34" s="4">
        <f t="shared" si="9"/>
        <v>0</v>
      </c>
      <c r="I34" s="4">
        <f t="shared" si="9"/>
        <v>0</v>
      </c>
      <c r="J34" s="4">
        <f t="shared" si="9"/>
        <v>0</v>
      </c>
      <c r="K34" s="4">
        <f t="shared" si="9"/>
        <v>0</v>
      </c>
      <c r="L34" s="4">
        <f t="shared" si="9"/>
        <v>0</v>
      </c>
      <c r="M34" s="4">
        <f t="shared" si="9"/>
        <v>0</v>
      </c>
      <c r="N34" s="4">
        <f t="shared" si="9"/>
        <v>0</v>
      </c>
      <c r="O34" s="18">
        <f t="shared" si="9"/>
        <v>0</v>
      </c>
      <c r="P34" s="4">
        <f>P32+P33</f>
        <v>0</v>
      </c>
      <c r="Q34" s="4">
        <f>E34+F34+G34+H34+I34+J34+K34+L34+M34+N34+O34+P34</f>
        <v>773.9</v>
      </c>
    </row>
    <row r="35" spans="2:17" ht="16.5" thickBot="1" thickTop="1">
      <c r="B35" s="58"/>
      <c r="C35" s="10" t="s">
        <v>16</v>
      </c>
      <c r="D35" s="33" t="s">
        <v>2</v>
      </c>
      <c r="E35" s="34">
        <v>1096.84</v>
      </c>
      <c r="F35" s="34">
        <v>1202.52</v>
      </c>
      <c r="G35" s="34">
        <v>1237.98</v>
      </c>
      <c r="H35" s="39">
        <v>1529.8</v>
      </c>
      <c r="I35" s="34">
        <v>1237.98</v>
      </c>
      <c r="J35" s="35">
        <v>847.46</v>
      </c>
      <c r="K35" s="34">
        <v>1270.88</v>
      </c>
      <c r="L35" s="36">
        <v>213.3</v>
      </c>
      <c r="M35" s="34">
        <v>420.24</v>
      </c>
      <c r="N35" s="35">
        <v>1452.52</v>
      </c>
      <c r="O35" s="37">
        <v>1129.74</v>
      </c>
      <c r="P35" s="34">
        <v>814.56</v>
      </c>
      <c r="Q35" s="38">
        <f t="shared" si="7"/>
        <v>12453.819999999998</v>
      </c>
    </row>
    <row r="36" spans="2:18" ht="15.75" thickTop="1">
      <c r="B36" s="58"/>
      <c r="C36" s="5" t="s">
        <v>18</v>
      </c>
      <c r="D36" s="14" t="s">
        <v>3</v>
      </c>
      <c r="E36" s="15">
        <v>500</v>
      </c>
      <c r="F36" s="15">
        <v>500</v>
      </c>
      <c r="G36" s="15">
        <f>500</f>
        <v>500</v>
      </c>
      <c r="H36" s="15">
        <v>500</v>
      </c>
      <c r="I36" s="15">
        <v>500</v>
      </c>
      <c r="J36" s="15">
        <v>500</v>
      </c>
      <c r="K36" s="15">
        <v>500</v>
      </c>
      <c r="L36" s="15">
        <v>500</v>
      </c>
      <c r="M36" s="15">
        <v>500</v>
      </c>
      <c r="N36" s="15">
        <v>500</v>
      </c>
      <c r="O36" s="15">
        <v>500</v>
      </c>
      <c r="P36" s="15">
        <v>500</v>
      </c>
      <c r="Q36" s="13">
        <f t="shared" si="7"/>
        <v>6000</v>
      </c>
      <c r="R36" s="16"/>
    </row>
    <row r="37" spans="2:17" ht="15.75" thickBot="1">
      <c r="B37" s="58"/>
      <c r="C37" s="5"/>
      <c r="D37" s="45" t="s">
        <v>4</v>
      </c>
      <c r="E37" s="25">
        <v>13.36</v>
      </c>
      <c r="F37" s="26">
        <v>15.03</v>
      </c>
      <c r="G37" s="25">
        <v>17.11</v>
      </c>
      <c r="H37" s="26">
        <v>9.43</v>
      </c>
      <c r="I37" s="25">
        <v>9.5</v>
      </c>
      <c r="J37" s="26">
        <v>9.77</v>
      </c>
      <c r="K37" s="25">
        <v>8.79</v>
      </c>
      <c r="L37" s="26">
        <v>8.57</v>
      </c>
      <c r="M37" s="25">
        <v>9.96</v>
      </c>
      <c r="N37" s="26">
        <v>8.38</v>
      </c>
      <c r="O37" s="20">
        <v>8.49</v>
      </c>
      <c r="P37" s="25">
        <v>8.34</v>
      </c>
      <c r="Q37" s="25">
        <f t="shared" si="7"/>
        <v>126.73</v>
      </c>
    </row>
    <row r="38" spans="2:17" ht="15.75" thickBot="1">
      <c r="B38" s="58"/>
      <c r="C38" s="5"/>
      <c r="D38" s="2" t="s">
        <v>5</v>
      </c>
      <c r="E38" s="4">
        <f aca="true" t="shared" si="10" ref="E38:O38">E36+E37</f>
        <v>513.36</v>
      </c>
      <c r="F38" s="4">
        <f t="shared" si="10"/>
        <v>515.03</v>
      </c>
      <c r="G38" s="4">
        <f t="shared" si="10"/>
        <v>517.11</v>
      </c>
      <c r="H38" s="4">
        <f t="shared" si="10"/>
        <v>509.43</v>
      </c>
      <c r="I38" s="4">
        <f t="shared" si="10"/>
        <v>509.5</v>
      </c>
      <c r="J38" s="4">
        <f t="shared" si="10"/>
        <v>509.77</v>
      </c>
      <c r="K38" s="4">
        <f t="shared" si="10"/>
        <v>508.79</v>
      </c>
      <c r="L38" s="4">
        <f t="shared" si="10"/>
        <v>508.57</v>
      </c>
      <c r="M38" s="4">
        <f t="shared" si="10"/>
        <v>509.96</v>
      </c>
      <c r="N38" s="4">
        <f t="shared" si="10"/>
        <v>508.38</v>
      </c>
      <c r="O38" s="18">
        <f t="shared" si="10"/>
        <v>508.49</v>
      </c>
      <c r="P38" s="4">
        <f>P36+P37</f>
        <v>508.34</v>
      </c>
      <c r="Q38" s="4">
        <f t="shared" si="7"/>
        <v>6126.73</v>
      </c>
    </row>
    <row r="39" spans="2:17" ht="16.5" thickBot="1" thickTop="1">
      <c r="B39" s="58"/>
      <c r="C39" s="10" t="s">
        <v>21</v>
      </c>
      <c r="D39" s="33" t="s">
        <v>2</v>
      </c>
      <c r="E39" s="40">
        <v>459.5</v>
      </c>
      <c r="F39" s="40">
        <v>1061.38</v>
      </c>
      <c r="G39" s="40">
        <v>210.12</v>
      </c>
      <c r="H39" s="40">
        <v>1211.44</v>
      </c>
      <c r="I39" s="40">
        <v>850.64</v>
      </c>
      <c r="J39" s="41">
        <v>670.24</v>
      </c>
      <c r="K39" s="40">
        <v>1024.68</v>
      </c>
      <c r="L39" s="36">
        <v>72.16</v>
      </c>
      <c r="M39" s="34">
        <v>72.16</v>
      </c>
      <c r="N39" s="35">
        <v>1206.32</v>
      </c>
      <c r="O39" s="37">
        <v>601.26</v>
      </c>
      <c r="P39" s="34">
        <v>355.06</v>
      </c>
      <c r="Q39" s="38">
        <f aca="true" t="shared" si="11" ref="Q39:Q66">E39+F39+G39+H39+I39+J39+K39+L39+M39+N39+O39+P39</f>
        <v>7794.96</v>
      </c>
    </row>
    <row r="40" spans="2:18" ht="15.75" thickTop="1">
      <c r="B40" s="58"/>
      <c r="C40" s="5" t="s">
        <v>19</v>
      </c>
      <c r="D40" s="14" t="s">
        <v>3</v>
      </c>
      <c r="E40" s="32">
        <v>350</v>
      </c>
      <c r="F40" s="32">
        <v>350</v>
      </c>
      <c r="G40" s="32">
        <f>350</f>
        <v>350</v>
      </c>
      <c r="H40" s="32">
        <v>350</v>
      </c>
      <c r="I40" s="32">
        <v>350</v>
      </c>
      <c r="J40" s="32">
        <v>350</v>
      </c>
      <c r="K40" s="32">
        <v>350</v>
      </c>
      <c r="L40" s="15">
        <v>350</v>
      </c>
      <c r="M40" s="15">
        <v>350</v>
      </c>
      <c r="N40" s="15">
        <v>350</v>
      </c>
      <c r="O40" s="15">
        <v>350</v>
      </c>
      <c r="P40" s="15">
        <v>350</v>
      </c>
      <c r="Q40" s="13">
        <f t="shared" si="11"/>
        <v>4200</v>
      </c>
      <c r="R40" s="16"/>
    </row>
    <row r="41" spans="2:17" ht="15.75" thickBot="1">
      <c r="B41" s="58"/>
      <c r="C41" s="5"/>
      <c r="D41" s="45" t="s">
        <v>4</v>
      </c>
      <c r="E41" s="25">
        <v>13.41</v>
      </c>
      <c r="F41" s="26">
        <v>11.4</v>
      </c>
      <c r="G41" s="25">
        <v>11.4</v>
      </c>
      <c r="H41" s="26">
        <v>7.61</v>
      </c>
      <c r="I41" s="25">
        <v>7.38</v>
      </c>
      <c r="J41" s="26">
        <v>7.18</v>
      </c>
      <c r="K41" s="25">
        <v>7.56</v>
      </c>
      <c r="L41" s="26">
        <v>7.95</v>
      </c>
      <c r="M41" s="25">
        <v>7.32</v>
      </c>
      <c r="N41" s="26">
        <v>7.43</v>
      </c>
      <c r="O41" s="20">
        <v>7.46</v>
      </c>
      <c r="P41" s="25">
        <v>7.43</v>
      </c>
      <c r="Q41" s="25">
        <f t="shared" si="11"/>
        <v>103.53</v>
      </c>
    </row>
    <row r="42" spans="2:17" ht="15.75" thickBot="1">
      <c r="B42" s="58"/>
      <c r="C42" s="6"/>
      <c r="D42" s="2" t="s">
        <v>5</v>
      </c>
      <c r="E42" s="4">
        <f aca="true" t="shared" si="12" ref="E42:O42">E40+E41</f>
        <v>363.41</v>
      </c>
      <c r="F42" s="4">
        <f t="shared" si="12"/>
        <v>361.4</v>
      </c>
      <c r="G42" s="4">
        <f t="shared" si="12"/>
        <v>361.4</v>
      </c>
      <c r="H42" s="4">
        <f t="shared" si="12"/>
        <v>357.61</v>
      </c>
      <c r="I42" s="4">
        <f t="shared" si="12"/>
        <v>357.38</v>
      </c>
      <c r="J42" s="4">
        <f t="shared" si="12"/>
        <v>357.18</v>
      </c>
      <c r="K42" s="4">
        <f t="shared" si="12"/>
        <v>357.56</v>
      </c>
      <c r="L42" s="4">
        <f t="shared" si="12"/>
        <v>357.95</v>
      </c>
      <c r="M42" s="4">
        <f t="shared" si="12"/>
        <v>357.32</v>
      </c>
      <c r="N42" s="4">
        <f t="shared" si="12"/>
        <v>357.43</v>
      </c>
      <c r="O42" s="18">
        <f t="shared" si="12"/>
        <v>357.46</v>
      </c>
      <c r="P42" s="4">
        <f>P40+P41</f>
        <v>357.43</v>
      </c>
      <c r="Q42" s="4">
        <f t="shared" si="11"/>
        <v>4303.53</v>
      </c>
    </row>
    <row r="43" spans="2:17" ht="16.5" thickBot="1" thickTop="1">
      <c r="B43" s="58"/>
      <c r="C43" s="10" t="s">
        <v>23</v>
      </c>
      <c r="D43" s="33" t="s">
        <v>2</v>
      </c>
      <c r="E43" s="40">
        <v>637.34</v>
      </c>
      <c r="F43" s="40">
        <v>920.24</v>
      </c>
      <c r="G43" s="40">
        <v>814.56</v>
      </c>
      <c r="H43" s="40">
        <v>1070.3</v>
      </c>
      <c r="I43" s="40">
        <v>709.5</v>
      </c>
      <c r="J43" s="41">
        <v>670.24</v>
      </c>
      <c r="K43" s="34">
        <v>742.4</v>
      </c>
      <c r="L43" s="36">
        <v>144.32</v>
      </c>
      <c r="M43" s="34">
        <v>354.44</v>
      </c>
      <c r="N43" s="35">
        <v>1065.18</v>
      </c>
      <c r="O43" s="37">
        <v>815.18</v>
      </c>
      <c r="P43" s="34">
        <v>565.18</v>
      </c>
      <c r="Q43" s="38">
        <f t="shared" si="11"/>
        <v>8508.88</v>
      </c>
    </row>
    <row r="44" spans="2:18" ht="15.75" thickTop="1">
      <c r="B44" s="58"/>
      <c r="C44" s="5" t="s">
        <v>18</v>
      </c>
      <c r="D44" s="14" t="s">
        <v>3</v>
      </c>
      <c r="E44" s="32">
        <v>500</v>
      </c>
      <c r="F44" s="32">
        <v>500</v>
      </c>
      <c r="G44" s="32">
        <f>500</f>
        <v>500</v>
      </c>
      <c r="H44" s="32">
        <v>500</v>
      </c>
      <c r="I44" s="32">
        <v>500</v>
      </c>
      <c r="J44" s="32">
        <v>500</v>
      </c>
      <c r="K44" s="15">
        <v>500</v>
      </c>
      <c r="L44" s="15">
        <v>500</v>
      </c>
      <c r="M44" s="15">
        <v>500</v>
      </c>
      <c r="N44" s="15">
        <v>500</v>
      </c>
      <c r="O44" s="15">
        <v>500</v>
      </c>
      <c r="P44" s="15">
        <v>500</v>
      </c>
      <c r="Q44" s="13">
        <f t="shared" si="11"/>
        <v>6000</v>
      </c>
      <c r="R44" s="16"/>
    </row>
    <row r="45" spans="2:17" ht="15.75" thickBot="1">
      <c r="B45" s="58"/>
      <c r="C45" s="5"/>
      <c r="D45" s="45" t="s">
        <v>4</v>
      </c>
      <c r="E45" s="25">
        <v>11.4</v>
      </c>
      <c r="F45" s="26">
        <v>11.4</v>
      </c>
      <c r="G45" s="25">
        <v>11.4</v>
      </c>
      <c r="H45" s="26">
        <v>7.6</v>
      </c>
      <c r="I45" s="25">
        <v>7.38</v>
      </c>
      <c r="J45" s="26">
        <v>7.17</v>
      </c>
      <c r="K45" s="25">
        <v>7.56</v>
      </c>
      <c r="L45" s="26">
        <v>7.94</v>
      </c>
      <c r="M45" s="25">
        <v>7.3</v>
      </c>
      <c r="N45" s="26">
        <v>7.17</v>
      </c>
      <c r="O45" s="20">
        <v>7.46</v>
      </c>
      <c r="P45" s="25">
        <v>7.43</v>
      </c>
      <c r="Q45" s="25">
        <f t="shared" si="11"/>
        <v>101.21000000000001</v>
      </c>
    </row>
    <row r="46" spans="2:17" ht="15.75" thickBot="1">
      <c r="B46" s="58"/>
      <c r="C46" s="6"/>
      <c r="D46" s="2" t="s">
        <v>5</v>
      </c>
      <c r="E46" s="4">
        <f aca="true" t="shared" si="13" ref="E46:O46">E44+E45</f>
        <v>511.4</v>
      </c>
      <c r="F46" s="4">
        <f t="shared" si="13"/>
        <v>511.4</v>
      </c>
      <c r="G46" s="4">
        <f t="shared" si="13"/>
        <v>511.4</v>
      </c>
      <c r="H46" s="4">
        <f t="shared" si="13"/>
        <v>507.6</v>
      </c>
      <c r="I46" s="4">
        <f t="shared" si="13"/>
        <v>507.38</v>
      </c>
      <c r="J46" s="4">
        <f t="shared" si="13"/>
        <v>507.17</v>
      </c>
      <c r="K46" s="4">
        <f t="shared" si="13"/>
        <v>507.56</v>
      </c>
      <c r="L46" s="4">
        <f t="shared" si="13"/>
        <v>507.94</v>
      </c>
      <c r="M46" s="4">
        <f t="shared" si="13"/>
        <v>507.3</v>
      </c>
      <c r="N46" s="4">
        <f t="shared" si="13"/>
        <v>507.17</v>
      </c>
      <c r="O46" s="18">
        <f t="shared" si="13"/>
        <v>507.46</v>
      </c>
      <c r="P46" s="4">
        <f>P44+P45</f>
        <v>507.43</v>
      </c>
      <c r="Q46" s="4">
        <f t="shared" si="11"/>
        <v>6101.21</v>
      </c>
    </row>
    <row r="47" spans="2:17" ht="16.5" thickBot="1" thickTop="1">
      <c r="B47" s="58"/>
      <c r="C47" s="10" t="s">
        <v>25</v>
      </c>
      <c r="D47" s="33" t="s">
        <v>2</v>
      </c>
      <c r="E47" s="40">
        <v>355.06</v>
      </c>
      <c r="F47" s="40">
        <v>500</v>
      </c>
      <c r="G47" s="40">
        <v>250</v>
      </c>
      <c r="H47" s="40">
        <v>355.06</v>
      </c>
      <c r="I47" s="40">
        <v>250</v>
      </c>
      <c r="J47" s="41">
        <v>250</v>
      </c>
      <c r="K47" s="34">
        <v>355.06</v>
      </c>
      <c r="L47" s="36">
        <v>0</v>
      </c>
      <c r="M47" s="34">
        <v>210.12</v>
      </c>
      <c r="N47" s="35">
        <v>855.06</v>
      </c>
      <c r="O47" s="37">
        <v>500</v>
      </c>
      <c r="P47" s="34">
        <v>322.16</v>
      </c>
      <c r="Q47" s="38">
        <f t="shared" si="11"/>
        <v>4202.5199999999995</v>
      </c>
    </row>
    <row r="48" spans="2:18" ht="15.75" thickTop="1">
      <c r="B48" s="58"/>
      <c r="C48" s="5" t="s">
        <v>18</v>
      </c>
      <c r="D48" s="14" t="s">
        <v>3</v>
      </c>
      <c r="E48" s="32">
        <v>350</v>
      </c>
      <c r="F48" s="32">
        <v>350</v>
      </c>
      <c r="G48" s="32">
        <f>350</f>
        <v>350</v>
      </c>
      <c r="H48" s="32">
        <v>350</v>
      </c>
      <c r="I48" s="32">
        <v>310.12</v>
      </c>
      <c r="J48" s="32">
        <v>250</v>
      </c>
      <c r="K48" s="15">
        <v>350</v>
      </c>
      <c r="L48" s="15">
        <v>0</v>
      </c>
      <c r="M48" s="15">
        <v>210.12</v>
      </c>
      <c r="N48" s="15">
        <v>350</v>
      </c>
      <c r="O48" s="15">
        <v>350</v>
      </c>
      <c r="P48" s="15">
        <f>322.16+657.6</f>
        <v>979.76</v>
      </c>
      <c r="Q48" s="13">
        <f t="shared" si="11"/>
        <v>4200</v>
      </c>
      <c r="R48" s="16"/>
    </row>
    <row r="49" spans="2:17" ht="15.75" thickBot="1">
      <c r="B49" s="58"/>
      <c r="C49" s="5"/>
      <c r="D49" s="45" t="s">
        <v>4</v>
      </c>
      <c r="E49" s="47">
        <v>11.4</v>
      </c>
      <c r="F49" s="48">
        <v>11.4</v>
      </c>
      <c r="G49" s="47">
        <v>11.47</v>
      </c>
      <c r="H49" s="48">
        <v>7.73</v>
      </c>
      <c r="I49" s="47">
        <v>7.38</v>
      </c>
      <c r="J49" s="48">
        <v>7.17</v>
      </c>
      <c r="K49" s="47">
        <v>7.56</v>
      </c>
      <c r="L49" s="48">
        <v>7.94</v>
      </c>
      <c r="M49" s="47">
        <v>7.3</v>
      </c>
      <c r="N49" s="48">
        <v>7.17</v>
      </c>
      <c r="O49" s="47">
        <v>7.46</v>
      </c>
      <c r="P49" s="25">
        <v>7.43</v>
      </c>
      <c r="Q49" s="25">
        <f t="shared" si="11"/>
        <v>101.41</v>
      </c>
    </row>
    <row r="50" spans="2:17" ht="15.75" thickBot="1">
      <c r="B50" s="58"/>
      <c r="C50" s="6"/>
      <c r="D50" s="2" t="s">
        <v>5</v>
      </c>
      <c r="E50" s="4">
        <f aca="true" t="shared" si="14" ref="E50:O50">E48+E49</f>
        <v>361.4</v>
      </c>
      <c r="F50" s="4">
        <f t="shared" si="14"/>
        <v>361.4</v>
      </c>
      <c r="G50" s="4">
        <f t="shared" si="14"/>
        <v>361.47</v>
      </c>
      <c r="H50" s="4">
        <f t="shared" si="14"/>
        <v>357.73</v>
      </c>
      <c r="I50" s="4">
        <f t="shared" si="14"/>
        <v>317.5</v>
      </c>
      <c r="J50" s="4">
        <f t="shared" si="14"/>
        <v>257.17</v>
      </c>
      <c r="K50" s="4">
        <f t="shared" si="14"/>
        <v>357.56</v>
      </c>
      <c r="L50" s="4">
        <f t="shared" si="14"/>
        <v>7.94</v>
      </c>
      <c r="M50" s="4">
        <f t="shared" si="14"/>
        <v>217.42000000000002</v>
      </c>
      <c r="N50" s="4">
        <f t="shared" si="14"/>
        <v>357.17</v>
      </c>
      <c r="O50" s="18">
        <f t="shared" si="14"/>
        <v>357.46</v>
      </c>
      <c r="P50" s="4">
        <f>P48+P49</f>
        <v>987.1899999999999</v>
      </c>
      <c r="Q50" s="4">
        <f t="shared" si="11"/>
        <v>4301.41</v>
      </c>
    </row>
    <row r="51" spans="2:17" ht="16.5" thickBot="1" thickTop="1">
      <c r="B51" s="58"/>
      <c r="C51" s="10" t="s">
        <v>24</v>
      </c>
      <c r="D51" s="33" t="s">
        <v>2</v>
      </c>
      <c r="E51" s="40">
        <v>250</v>
      </c>
      <c r="F51" s="40">
        <v>500</v>
      </c>
      <c r="G51" s="40">
        <v>355.06</v>
      </c>
      <c r="H51" s="40">
        <v>250</v>
      </c>
      <c r="I51" s="40">
        <v>250</v>
      </c>
      <c r="J51" s="41">
        <v>355.06</v>
      </c>
      <c r="K51" s="40">
        <v>250</v>
      </c>
      <c r="L51" s="36">
        <v>0</v>
      </c>
      <c r="M51" s="34">
        <v>0</v>
      </c>
      <c r="N51" s="35">
        <v>750</v>
      </c>
      <c r="O51" s="37">
        <v>500</v>
      </c>
      <c r="P51" s="34">
        <v>250</v>
      </c>
      <c r="Q51" s="38">
        <f t="shared" si="11"/>
        <v>3710.12</v>
      </c>
    </row>
    <row r="52" spans="2:18" ht="15.75" thickTop="1">
      <c r="B52" s="58"/>
      <c r="C52" s="5" t="s">
        <v>19</v>
      </c>
      <c r="D52" s="14" t="s">
        <v>3</v>
      </c>
      <c r="E52" s="32">
        <v>350</v>
      </c>
      <c r="F52" s="32">
        <v>350</v>
      </c>
      <c r="G52" s="32">
        <f>350</f>
        <v>350</v>
      </c>
      <c r="H52" s="32">
        <v>305.06</v>
      </c>
      <c r="I52" s="32">
        <v>205.06</v>
      </c>
      <c r="J52" s="32">
        <v>350</v>
      </c>
      <c r="K52" s="32">
        <v>294.94</v>
      </c>
      <c r="L52" s="15">
        <v>0</v>
      </c>
      <c r="M52" s="15">
        <v>0</v>
      </c>
      <c r="N52" s="15">
        <v>350</v>
      </c>
      <c r="O52" s="15">
        <v>350</v>
      </c>
      <c r="P52" s="15">
        <f>250+555.06</f>
        <v>805.06</v>
      </c>
      <c r="Q52" s="13">
        <f t="shared" si="11"/>
        <v>3710.12</v>
      </c>
      <c r="R52" s="16"/>
    </row>
    <row r="53" spans="2:17" ht="15.75" thickBot="1">
      <c r="B53" s="58"/>
      <c r="C53" s="5"/>
      <c r="D53" s="45" t="s">
        <v>4</v>
      </c>
      <c r="E53" s="47">
        <v>15.45</v>
      </c>
      <c r="F53" s="48">
        <v>14.23</v>
      </c>
      <c r="G53" s="47">
        <v>11.4</v>
      </c>
      <c r="H53" s="48">
        <v>7.6</v>
      </c>
      <c r="I53" s="47">
        <v>7.38</v>
      </c>
      <c r="J53" s="48">
        <v>7.17</v>
      </c>
      <c r="K53" s="47">
        <v>7.62</v>
      </c>
      <c r="L53" s="48">
        <v>8.28</v>
      </c>
      <c r="M53" s="47">
        <v>7.41</v>
      </c>
      <c r="N53" s="48">
        <v>7.17</v>
      </c>
      <c r="O53" s="47">
        <v>8.75</v>
      </c>
      <c r="P53" s="47">
        <v>9.05</v>
      </c>
      <c r="Q53" s="25">
        <f t="shared" si="11"/>
        <v>111.51</v>
      </c>
    </row>
    <row r="54" spans="2:17" ht="15.75" thickBot="1">
      <c r="B54" s="58"/>
      <c r="C54" s="6"/>
      <c r="D54" s="2" t="s">
        <v>5</v>
      </c>
      <c r="E54" s="4">
        <f aca="true" t="shared" si="15" ref="E54:O54">E52+E53</f>
        <v>365.45</v>
      </c>
      <c r="F54" s="4">
        <f t="shared" si="15"/>
        <v>364.23</v>
      </c>
      <c r="G54" s="4">
        <f t="shared" si="15"/>
        <v>361.4</v>
      </c>
      <c r="H54" s="4">
        <f t="shared" si="15"/>
        <v>312.66</v>
      </c>
      <c r="I54" s="4">
        <f t="shared" si="15"/>
        <v>212.44</v>
      </c>
      <c r="J54" s="4">
        <f t="shared" si="15"/>
        <v>357.17</v>
      </c>
      <c r="K54" s="4">
        <f t="shared" si="15"/>
        <v>302.56</v>
      </c>
      <c r="L54" s="4">
        <f t="shared" si="15"/>
        <v>8.28</v>
      </c>
      <c r="M54" s="4">
        <f t="shared" si="15"/>
        <v>7.41</v>
      </c>
      <c r="N54" s="4">
        <f t="shared" si="15"/>
        <v>357.17</v>
      </c>
      <c r="O54" s="18">
        <f t="shared" si="15"/>
        <v>358.75</v>
      </c>
      <c r="P54" s="4">
        <f>P52+P53</f>
        <v>814.1099999999999</v>
      </c>
      <c r="Q54" s="4">
        <f t="shared" si="11"/>
        <v>3821.63</v>
      </c>
    </row>
    <row r="55" spans="2:17" ht="16.5" thickBot="1" thickTop="1">
      <c r="B55" s="58"/>
      <c r="C55" s="10" t="s">
        <v>22</v>
      </c>
      <c r="D55" s="33" t="s">
        <v>2</v>
      </c>
      <c r="E55" s="44"/>
      <c r="F55" s="40">
        <v>920.24</v>
      </c>
      <c r="G55" s="40">
        <v>565.18</v>
      </c>
      <c r="H55" s="40">
        <v>709.5</v>
      </c>
      <c r="I55" s="40">
        <v>742.4</v>
      </c>
      <c r="J55" s="41">
        <v>565.18</v>
      </c>
      <c r="K55" s="40">
        <v>565.18</v>
      </c>
      <c r="L55" s="36">
        <v>72.16</v>
      </c>
      <c r="M55" s="34">
        <v>420.24</v>
      </c>
      <c r="N55" s="35">
        <v>1170.24</v>
      </c>
      <c r="O55" s="37">
        <v>710.12</v>
      </c>
      <c r="P55" s="34">
        <v>0</v>
      </c>
      <c r="Q55" s="38">
        <f t="shared" si="11"/>
        <v>6440.44</v>
      </c>
    </row>
    <row r="56" spans="2:17" ht="15.75" thickTop="1">
      <c r="B56" s="58"/>
      <c r="C56" s="5" t="s">
        <v>19</v>
      </c>
      <c r="D56" s="14" t="s">
        <v>3</v>
      </c>
      <c r="E56" s="31"/>
      <c r="F56" s="32">
        <v>500</v>
      </c>
      <c r="G56" s="32">
        <f>485.42</f>
        <v>485.42</v>
      </c>
      <c r="H56" s="32">
        <v>500</v>
      </c>
      <c r="I56" s="32">
        <v>500</v>
      </c>
      <c r="J56" s="32">
        <v>500</v>
      </c>
      <c r="K56" s="15">
        <v>500</v>
      </c>
      <c r="L56" s="15">
        <v>500</v>
      </c>
      <c r="M56" s="15">
        <f>105.06+394.94</f>
        <v>500</v>
      </c>
      <c r="N56" s="15">
        <v>500</v>
      </c>
      <c r="O56" s="15">
        <v>500</v>
      </c>
      <c r="P56" s="15">
        <v>314.58</v>
      </c>
      <c r="Q56" s="13">
        <f t="shared" si="11"/>
        <v>5300</v>
      </c>
    </row>
    <row r="57" spans="2:17" ht="15.75" thickBot="1">
      <c r="B57" s="58"/>
      <c r="C57" s="5"/>
      <c r="D57" s="45" t="s">
        <v>4</v>
      </c>
      <c r="E57" s="54"/>
      <c r="F57" s="48">
        <v>11.4</v>
      </c>
      <c r="G57" s="47">
        <v>11.4</v>
      </c>
      <c r="H57" s="48">
        <v>7.6</v>
      </c>
      <c r="I57" s="47">
        <v>7.38</v>
      </c>
      <c r="J57" s="48">
        <v>7.17</v>
      </c>
      <c r="K57" s="47">
        <v>7.56</v>
      </c>
      <c r="L57" s="48">
        <v>7.94</v>
      </c>
      <c r="M57" s="47">
        <v>7.3</v>
      </c>
      <c r="N57" s="48">
        <v>7.17</v>
      </c>
      <c r="O57" s="47">
        <v>7.46</v>
      </c>
      <c r="P57" s="25">
        <v>7.43</v>
      </c>
      <c r="Q57" s="25">
        <f t="shared" si="11"/>
        <v>89.81</v>
      </c>
    </row>
    <row r="58" spans="2:17" ht="15.75" thickBot="1">
      <c r="B58" s="58"/>
      <c r="C58" s="6"/>
      <c r="D58" s="2" t="s">
        <v>5</v>
      </c>
      <c r="E58" s="4">
        <f aca="true" t="shared" si="16" ref="E58:O58">E56+E57</f>
        <v>0</v>
      </c>
      <c r="F58" s="4">
        <f t="shared" si="16"/>
        <v>511.4</v>
      </c>
      <c r="G58" s="4">
        <f t="shared" si="16"/>
        <v>496.82</v>
      </c>
      <c r="H58" s="4">
        <f t="shared" si="16"/>
        <v>507.6</v>
      </c>
      <c r="I58" s="4">
        <f t="shared" si="16"/>
        <v>507.38</v>
      </c>
      <c r="J58" s="4">
        <f t="shared" si="16"/>
        <v>507.17</v>
      </c>
      <c r="K58" s="4">
        <f t="shared" si="16"/>
        <v>507.56</v>
      </c>
      <c r="L58" s="4">
        <f t="shared" si="16"/>
        <v>507.94</v>
      </c>
      <c r="M58" s="4">
        <f t="shared" si="16"/>
        <v>507.3</v>
      </c>
      <c r="N58" s="4">
        <f t="shared" si="16"/>
        <v>507.17</v>
      </c>
      <c r="O58" s="18">
        <f t="shared" si="16"/>
        <v>507.46</v>
      </c>
      <c r="P58" s="4">
        <f>P56+P57</f>
        <v>322.01</v>
      </c>
      <c r="Q58" s="4">
        <f>E58+F58+G58+H58+I58+J58+K58+L58+M58+N58+O58+P58</f>
        <v>5389.81</v>
      </c>
    </row>
    <row r="59" spans="2:17" ht="16.5" thickBot="1" thickTop="1">
      <c r="B59" s="58"/>
      <c r="C59" s="10" t="s">
        <v>12</v>
      </c>
      <c r="D59" s="33" t="s">
        <v>2</v>
      </c>
      <c r="E59" s="44"/>
      <c r="F59" s="44"/>
      <c r="G59" s="44"/>
      <c r="H59" s="44"/>
      <c r="I59" s="49"/>
      <c r="J59" s="50"/>
      <c r="K59" s="44"/>
      <c r="L59" s="51"/>
      <c r="M59" s="44"/>
      <c r="N59" s="50"/>
      <c r="O59" s="37">
        <v>355.06</v>
      </c>
      <c r="P59" s="34">
        <v>460.12</v>
      </c>
      <c r="Q59" s="38">
        <f>E59+F59+G59+H59+I59+J59+K59+L59+M59+N59+O59+P59</f>
        <v>815.1800000000001</v>
      </c>
    </row>
    <row r="60" spans="2:17" ht="15.75" thickTop="1">
      <c r="B60" s="58"/>
      <c r="C60" s="5" t="s">
        <v>19</v>
      </c>
      <c r="D60" s="14" t="s">
        <v>3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15">
        <v>355.06</v>
      </c>
      <c r="P60" s="15">
        <v>460.12</v>
      </c>
      <c r="Q60" s="13">
        <f>E60+F60+G60+H60+I60+J60+K60+L60+M60+N60+O60+P60</f>
        <v>815.1800000000001</v>
      </c>
    </row>
    <row r="61" spans="2:17" ht="15.75" thickBot="1">
      <c r="B61" s="58"/>
      <c r="C61" s="5"/>
      <c r="D61" s="45" t="s">
        <v>4</v>
      </c>
      <c r="E61" s="52"/>
      <c r="F61" s="53"/>
      <c r="G61" s="52"/>
      <c r="H61" s="53"/>
      <c r="I61" s="52"/>
      <c r="J61" s="53"/>
      <c r="K61" s="52"/>
      <c r="L61" s="53"/>
      <c r="M61" s="52"/>
      <c r="N61" s="53"/>
      <c r="O61" s="20">
        <v>24.95</v>
      </c>
      <c r="P61" s="25">
        <v>22.84</v>
      </c>
      <c r="Q61" s="25">
        <f>E61+F61+G61+H61+I61+J61+K61+L61+M61+N61+O61+P61</f>
        <v>47.79</v>
      </c>
    </row>
    <row r="62" spans="2:17" ht="15.75" thickBot="1">
      <c r="B62" s="58"/>
      <c r="C62" s="5"/>
      <c r="D62" s="2" t="s">
        <v>5</v>
      </c>
      <c r="E62" s="4">
        <f aca="true" t="shared" si="17" ref="E62:O62">E60+E61</f>
        <v>0</v>
      </c>
      <c r="F62" s="4">
        <f t="shared" si="17"/>
        <v>0</v>
      </c>
      <c r="G62" s="4">
        <f t="shared" si="17"/>
        <v>0</v>
      </c>
      <c r="H62" s="4">
        <f t="shared" si="17"/>
        <v>0</v>
      </c>
      <c r="I62" s="4">
        <f t="shared" si="17"/>
        <v>0</v>
      </c>
      <c r="J62" s="4">
        <f t="shared" si="17"/>
        <v>0</v>
      </c>
      <c r="K62" s="4">
        <f t="shared" si="17"/>
        <v>0</v>
      </c>
      <c r="L62" s="4">
        <f t="shared" si="17"/>
        <v>0</v>
      </c>
      <c r="M62" s="4">
        <f t="shared" si="17"/>
        <v>0</v>
      </c>
      <c r="N62" s="4">
        <f t="shared" si="17"/>
        <v>0</v>
      </c>
      <c r="O62" s="18">
        <f t="shared" si="17"/>
        <v>380.01</v>
      </c>
      <c r="P62" s="4">
        <f>P60+P61</f>
        <v>482.96</v>
      </c>
      <c r="Q62" s="4">
        <f>E62+F62+G62+H62+I62+J62+K62+L62+M62+N62+O62+P62</f>
        <v>862.97</v>
      </c>
    </row>
    <row r="63" spans="2:17" ht="16.5" thickBot="1" thickTop="1">
      <c r="B63" s="58"/>
      <c r="C63" s="10" t="s">
        <v>9</v>
      </c>
      <c r="D63" s="33" t="s">
        <v>2</v>
      </c>
      <c r="E63" s="34">
        <v>565.18</v>
      </c>
      <c r="F63" s="34">
        <v>815.18</v>
      </c>
      <c r="G63" s="34">
        <v>565.18</v>
      </c>
      <c r="H63" s="39">
        <v>565.18</v>
      </c>
      <c r="I63" s="34">
        <v>355.06</v>
      </c>
      <c r="J63" s="35">
        <v>565.18</v>
      </c>
      <c r="K63" s="34">
        <v>565.18</v>
      </c>
      <c r="L63" s="36">
        <v>0</v>
      </c>
      <c r="M63" s="34">
        <v>315.18</v>
      </c>
      <c r="N63" s="35">
        <v>960.12</v>
      </c>
      <c r="O63" s="37">
        <v>605.06</v>
      </c>
      <c r="P63" s="34">
        <v>105.06</v>
      </c>
      <c r="Q63" s="38">
        <f t="shared" si="11"/>
        <v>5981.56</v>
      </c>
    </row>
    <row r="64" spans="3:18" ht="15.75" thickTop="1">
      <c r="C64" s="5" t="s">
        <v>18</v>
      </c>
      <c r="D64" s="14" t="s">
        <v>3</v>
      </c>
      <c r="E64" s="15">
        <v>500</v>
      </c>
      <c r="F64" s="15">
        <v>500</v>
      </c>
      <c r="G64" s="15">
        <f>500</f>
        <v>500</v>
      </c>
      <c r="H64" s="15">
        <v>500</v>
      </c>
      <c r="I64" s="15">
        <v>500</v>
      </c>
      <c r="J64" s="15">
        <v>500</v>
      </c>
      <c r="K64" s="15">
        <v>500</v>
      </c>
      <c r="L64" s="15">
        <v>0</v>
      </c>
      <c r="M64" s="15">
        <f>105.06+210.12</f>
        <v>315.18</v>
      </c>
      <c r="N64" s="15">
        <v>500</v>
      </c>
      <c r="O64" s="15">
        <v>500</v>
      </c>
      <c r="P64" s="15">
        <f>500+666.38</f>
        <v>1166.38</v>
      </c>
      <c r="Q64" s="13">
        <f>E64+F64+G64+H64+I64+J64+K64+L64+M64+N64+O64+P64</f>
        <v>5981.56</v>
      </c>
      <c r="R64" s="16"/>
    </row>
    <row r="65" spans="3:17" ht="15.75" thickBot="1">
      <c r="C65" s="5"/>
      <c r="D65" s="45" t="s">
        <v>4</v>
      </c>
      <c r="E65" s="47">
        <v>12.6</v>
      </c>
      <c r="F65" s="48">
        <v>12.6</v>
      </c>
      <c r="G65" s="47">
        <v>12.6</v>
      </c>
      <c r="H65" s="48">
        <v>8.2</v>
      </c>
      <c r="I65" s="47">
        <v>7.98</v>
      </c>
      <c r="J65" s="48">
        <v>7.77</v>
      </c>
      <c r="K65" s="47">
        <v>8.16</v>
      </c>
      <c r="L65" s="48">
        <v>8.54</v>
      </c>
      <c r="M65" s="47">
        <v>7.9</v>
      </c>
      <c r="N65" s="48">
        <v>7.77</v>
      </c>
      <c r="O65" s="47">
        <v>8.06</v>
      </c>
      <c r="P65" s="47">
        <v>8.03</v>
      </c>
      <c r="Q65" s="25">
        <f t="shared" si="11"/>
        <v>110.21</v>
      </c>
    </row>
    <row r="66" spans="3:17" ht="15.75" thickBot="1">
      <c r="C66" s="6"/>
      <c r="D66" s="2" t="s">
        <v>5</v>
      </c>
      <c r="E66" s="4">
        <f>E64+E65</f>
        <v>512.6</v>
      </c>
      <c r="F66" s="4">
        <f aca="true" t="shared" si="18" ref="F66:P66">F64+F65</f>
        <v>512.6</v>
      </c>
      <c r="G66" s="4">
        <f t="shared" si="18"/>
        <v>512.6</v>
      </c>
      <c r="H66" s="4">
        <f t="shared" si="18"/>
        <v>508.2</v>
      </c>
      <c r="I66" s="4">
        <f t="shared" si="18"/>
        <v>507.98</v>
      </c>
      <c r="J66" s="4">
        <f t="shared" si="18"/>
        <v>507.77</v>
      </c>
      <c r="K66" s="4">
        <f t="shared" si="18"/>
        <v>508.16</v>
      </c>
      <c r="L66" s="4">
        <f t="shared" si="18"/>
        <v>8.54</v>
      </c>
      <c r="M66" s="4">
        <f t="shared" si="18"/>
        <v>323.08</v>
      </c>
      <c r="N66" s="4">
        <f t="shared" si="18"/>
        <v>507.77</v>
      </c>
      <c r="O66" s="4">
        <f t="shared" si="18"/>
        <v>508.06</v>
      </c>
      <c r="P66" s="4">
        <f t="shared" si="18"/>
        <v>1174.41</v>
      </c>
      <c r="Q66" s="4">
        <f t="shared" si="11"/>
        <v>6091.77</v>
      </c>
    </row>
    <row r="77" ht="15">
      <c r="C77" s="24"/>
    </row>
    <row r="84" ht="36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AJARENYS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Pererifa</dc:creator>
  <cp:keywords/>
  <dc:description/>
  <cp:lastModifiedBy>Montse verdura</cp:lastModifiedBy>
  <cp:lastPrinted>2014-07-23T12:26:33Z</cp:lastPrinted>
  <dcterms:created xsi:type="dcterms:W3CDTF">2012-01-12T10:08:34Z</dcterms:created>
  <dcterms:modified xsi:type="dcterms:W3CDTF">2018-03-06T12:56:14Z</dcterms:modified>
  <cp:category/>
  <cp:version/>
  <cp:contentType/>
  <cp:contentStatus/>
</cp:coreProperties>
</file>