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3080" windowHeight="10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<sst xmlns="http://schemas.openxmlformats.org/spreadsheetml/2006/main" count="131" uniqueCount="46">
  <si>
    <t>NOM</t>
  </si>
  <si>
    <t>CONCEPTES</t>
  </si>
  <si>
    <t>Dietes Meritades</t>
  </si>
  <si>
    <t>Dietes Abonades</t>
  </si>
  <si>
    <t>Despeses de Telefonia</t>
  </si>
  <si>
    <t>Total Despesa</t>
  </si>
  <si>
    <t>Fèlix Galceran</t>
  </si>
  <si>
    <t>Sílvia Vàzquez</t>
  </si>
  <si>
    <t>Alfons Molons</t>
  </si>
  <si>
    <t>Montserrat Carreras</t>
  </si>
  <si>
    <t>Joan Rabasseda</t>
  </si>
  <si>
    <t>Marta de la Iglesia</t>
  </si>
  <si>
    <t>Josep Sànchez</t>
  </si>
  <si>
    <t>Ramon Planas</t>
  </si>
  <si>
    <t>*Les dietes corresponen a les assistències a òrgans col·legiats, determinades per les bases del pressupost.</t>
  </si>
  <si>
    <t>*En aquest quadre no es contemplen les retencions a que estan sotmeses les quantitats.</t>
  </si>
  <si>
    <t>Angels Castillo</t>
  </si>
  <si>
    <t>Tonia Vila</t>
  </si>
  <si>
    <t>regidor de govern</t>
  </si>
  <si>
    <t>Felix Olivan</t>
  </si>
  <si>
    <t>regidora de govern</t>
  </si>
  <si>
    <t>Josep M. Ximenis</t>
  </si>
  <si>
    <t>Jèssica  Flores</t>
  </si>
  <si>
    <t xml:space="preserve"> regidora de govern</t>
  </si>
  <si>
    <t>regidor a l'oposició</t>
  </si>
  <si>
    <t>regidora a l'oposició</t>
  </si>
  <si>
    <t>Gener '15</t>
  </si>
  <si>
    <t>Febrer '15</t>
  </si>
  <si>
    <t>Març '15</t>
  </si>
  <si>
    <t>Abril '15</t>
  </si>
  <si>
    <t>Maig '15</t>
  </si>
  <si>
    <t>Juny '15</t>
  </si>
  <si>
    <t>Juliol '15</t>
  </si>
  <si>
    <t>Agost '15</t>
  </si>
  <si>
    <t>Setembre '15</t>
  </si>
  <si>
    <t>Octubre' 15</t>
  </si>
  <si>
    <t>Novembre '15</t>
  </si>
  <si>
    <t>Desembre '15</t>
  </si>
  <si>
    <t>TOTAL ACUMULAT '15</t>
  </si>
  <si>
    <t>Àngel Castillo Vallcorba</t>
  </si>
  <si>
    <t>Esther Sanchez</t>
  </si>
  <si>
    <t>Fuentsanta Maria Ballester Gimenez</t>
  </si>
  <si>
    <t>Lluis Campasol Terrats</t>
  </si>
  <si>
    <t>Lourdes Paituvi Colomer</t>
  </si>
  <si>
    <t>Marc Tarres Cruanyes</t>
  </si>
  <si>
    <t>alcalde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</si>
</sst>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2" xfId="47" applyFont="1" applyBorder="1" applyAlignment="1">
      <alignment horizontal="center"/>
    </xf>
    <xf numFmtId="43" fontId="3" fillId="0" borderId="13" xfId="47" applyFont="1" applyBorder="1" applyAlignment="1">
      <alignment horizontal="center"/>
    </xf>
    <xf numFmtId="43" fontId="4" fillId="0" borderId="13" xfId="47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5" fillId="0" borderId="14" xfId="47" applyFont="1" applyBorder="1" applyAlignment="1">
      <alignment horizontal="center"/>
    </xf>
    <xf numFmtId="43" fontId="5" fillId="0" borderId="0" xfId="47" applyFont="1" applyBorder="1" applyAlignment="1">
      <alignment horizontal="center"/>
    </xf>
    <xf numFmtId="43" fontId="5" fillId="33" borderId="11" xfId="0" applyNumberFormat="1" applyFont="1" applyFill="1" applyBorder="1" applyAlignment="1">
      <alignment/>
    </xf>
    <xf numFmtId="43" fontId="3" fillId="34" borderId="12" xfId="47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7" fillId="0" borderId="0" xfId="0" applyFont="1" applyAlignment="1">
      <alignment/>
    </xf>
    <xf numFmtId="43" fontId="4" fillId="33" borderId="12" xfId="47" applyFont="1" applyFill="1" applyBorder="1" applyAlignment="1">
      <alignment horizontal="center"/>
    </xf>
    <xf numFmtId="43" fontId="5" fillId="33" borderId="14" xfId="47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43" fontId="2" fillId="33" borderId="18" xfId="47" applyFont="1" applyFill="1" applyBorder="1" applyAlignment="1">
      <alignment horizontal="center"/>
    </xf>
    <xf numFmtId="43" fontId="2" fillId="33" borderId="18" xfId="47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2" fillId="0" borderId="18" xfId="47" applyFont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4" fillId="0" borderId="12" xfId="47" applyFont="1" applyBorder="1" applyAlignment="1">
      <alignment horizontal="center"/>
    </xf>
    <xf numFmtId="43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43" fontId="41" fillId="0" borderId="14" xfId="47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3" fontId="3" fillId="36" borderId="12" xfId="47" applyFont="1" applyFill="1" applyBorder="1" applyAlignment="1">
      <alignment horizontal="center"/>
    </xf>
    <xf numFmtId="43" fontId="3" fillId="37" borderId="12" xfId="47" applyFont="1" applyFill="1" applyBorder="1" applyAlignment="1">
      <alignment horizontal="center"/>
    </xf>
    <xf numFmtId="43" fontId="2" fillId="37" borderId="18" xfId="47" applyFont="1" applyFill="1" applyBorder="1" applyAlignment="1">
      <alignment horizontal="center"/>
    </xf>
    <xf numFmtId="0" fontId="40" fillId="0" borderId="0" xfId="0" applyFont="1" applyAlignment="1">
      <alignment/>
    </xf>
    <xf numFmtId="43" fontId="5" fillId="0" borderId="14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3" fillId="38" borderId="12" xfId="47" applyFont="1" applyFill="1" applyBorder="1" applyAlignment="1">
      <alignment horizontal="center"/>
    </xf>
    <xf numFmtId="43" fontId="4" fillId="38" borderId="13" xfId="47" applyFont="1" applyFill="1" applyBorder="1" applyAlignment="1">
      <alignment horizontal="center"/>
    </xf>
    <xf numFmtId="43" fontId="3" fillId="38" borderId="13" xfId="47" applyFont="1" applyFill="1" applyBorder="1" applyAlignment="1">
      <alignment horizontal="center"/>
    </xf>
    <xf numFmtId="43" fontId="4" fillId="38" borderId="12" xfId="47" applyFont="1" applyFill="1" applyBorder="1" applyAlignment="1">
      <alignment horizontal="center"/>
    </xf>
    <xf numFmtId="43" fontId="2" fillId="38" borderId="18" xfId="47" applyFont="1" applyFill="1" applyBorder="1" applyAlignment="1">
      <alignment horizontal="center"/>
    </xf>
    <xf numFmtId="43" fontId="5" fillId="38" borderId="14" xfId="47" applyFont="1" applyFill="1" applyBorder="1" applyAlignment="1">
      <alignment horizontal="center"/>
    </xf>
    <xf numFmtId="43" fontId="5" fillId="38" borderId="0" xfId="47" applyFont="1" applyFill="1" applyBorder="1" applyAlignment="1">
      <alignment horizontal="center"/>
    </xf>
    <xf numFmtId="43" fontId="41" fillId="38" borderId="14" xfId="47" applyFont="1" applyFill="1" applyBorder="1" applyAlignment="1">
      <alignment horizontal="center"/>
    </xf>
    <xf numFmtId="43" fontId="3" fillId="0" borderId="12" xfId="47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93"/>
  <sheetViews>
    <sheetView showGridLines="0" tabSelected="1" zoomScale="84" zoomScaleNormal="84" zoomScalePageLayoutView="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C41" sqref="C41"/>
    </sheetView>
  </sheetViews>
  <sheetFormatPr defaultColWidth="11.42187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25" bestFit="1" customWidth="1"/>
    <col min="16" max="16" width="11.140625" style="0" bestFit="1" customWidth="1"/>
    <col min="17" max="17" width="17.140625" style="0" customWidth="1"/>
  </cols>
  <sheetData>
    <row r="3" ht="15">
      <c r="C3" s="15" t="s">
        <v>14</v>
      </c>
    </row>
    <row r="4" ht="15">
      <c r="C4" s="15" t="s">
        <v>15</v>
      </c>
    </row>
    <row r="5" ht="15.75" thickBot="1"/>
    <row r="6" spans="3:17" ht="15.75" thickBot="1">
      <c r="C6" s="1" t="s">
        <v>0</v>
      </c>
      <c r="D6" s="2" t="s">
        <v>1</v>
      </c>
      <c r="E6" s="30" t="s">
        <v>26</v>
      </c>
      <c r="F6" s="31" t="s">
        <v>27</v>
      </c>
      <c r="G6" s="30" t="s">
        <v>28</v>
      </c>
      <c r="H6" s="31" t="s">
        <v>29</v>
      </c>
      <c r="I6" s="30" t="s">
        <v>30</v>
      </c>
      <c r="J6" s="31" t="s">
        <v>31</v>
      </c>
      <c r="K6" s="30" t="s">
        <v>32</v>
      </c>
      <c r="L6" s="31" t="s">
        <v>33</v>
      </c>
      <c r="M6" s="30" t="s">
        <v>34</v>
      </c>
      <c r="N6" s="31" t="s">
        <v>35</v>
      </c>
      <c r="O6" s="28" t="s">
        <v>36</v>
      </c>
      <c r="P6" s="30" t="s">
        <v>37</v>
      </c>
      <c r="Q6" s="30" t="s">
        <v>38</v>
      </c>
    </row>
    <row r="7" spans="3:17" ht="16.5" thickBot="1" thickTop="1">
      <c r="C7" s="18" t="s">
        <v>10</v>
      </c>
      <c r="D7" s="3" t="s">
        <v>2</v>
      </c>
      <c r="E7" s="4">
        <v>1721.28</v>
      </c>
      <c r="F7" s="5">
        <v>1299.98</v>
      </c>
      <c r="G7" s="4">
        <v>1793.44</v>
      </c>
      <c r="H7" s="6">
        <v>1472.96</v>
      </c>
      <c r="I7" s="4">
        <v>952.96</v>
      </c>
      <c r="J7" s="5">
        <v>1685.2</v>
      </c>
      <c r="K7" s="4">
        <v>1720.22</v>
      </c>
      <c r="L7" s="6">
        <v>706.76</v>
      </c>
      <c r="M7" s="4">
        <v>1931.4</v>
      </c>
      <c r="N7" s="5">
        <v>1513.9</v>
      </c>
      <c r="O7" s="26">
        <v>2260.1</v>
      </c>
      <c r="P7" s="4">
        <v>1691.12</v>
      </c>
      <c r="Q7" s="16">
        <f aca="true" t="shared" si="0" ref="Q7:Q22">E7+F7+G7+H7+I7+J7+K7+L7+M7+N7+O7+P7</f>
        <v>18749.32</v>
      </c>
    </row>
    <row r="8" spans="3:17" ht="15.75" thickTop="1">
      <c r="C8" s="12" t="s">
        <v>45</v>
      </c>
      <c r="D8" s="22" t="s">
        <v>3</v>
      </c>
      <c r="E8" s="23">
        <v>1188.56</v>
      </c>
      <c r="F8" s="23">
        <f>+E8</f>
        <v>1188.56</v>
      </c>
      <c r="G8" s="23">
        <f>+F8</f>
        <v>1188.56</v>
      </c>
      <c r="H8" s="23">
        <f>+G8</f>
        <v>1188.56</v>
      </c>
      <c r="I8" s="23">
        <f>+H8</f>
        <v>1188.56</v>
      </c>
      <c r="J8" s="23">
        <v>1188.56</v>
      </c>
      <c r="K8" s="23">
        <v>1188.56</v>
      </c>
      <c r="L8" s="23">
        <v>1188.56</v>
      </c>
      <c r="M8" s="23">
        <v>1188.56</v>
      </c>
      <c r="N8" s="23">
        <f>1350+80.72</f>
        <v>1430.72</v>
      </c>
      <c r="O8" s="23">
        <v>1350</v>
      </c>
      <c r="P8" s="23">
        <f>1350+97.35</f>
        <v>1447.35</v>
      </c>
      <c r="Q8" s="21">
        <f t="shared" si="0"/>
        <v>14925.109999999997</v>
      </c>
    </row>
    <row r="9" spans="3:17" ht="15.75" thickBot="1">
      <c r="C9" s="12"/>
      <c r="D9" s="7" t="s">
        <v>4</v>
      </c>
      <c r="E9" s="8">
        <v>27.92</v>
      </c>
      <c r="F9" s="9">
        <v>18.8</v>
      </c>
      <c r="G9" s="8">
        <v>21.23</v>
      </c>
      <c r="H9" s="9">
        <v>36.99</v>
      </c>
      <c r="I9" s="8">
        <v>29.71</v>
      </c>
      <c r="J9" s="9">
        <v>42.94</v>
      </c>
      <c r="K9" s="8">
        <v>23.07</v>
      </c>
      <c r="L9" s="9">
        <v>15.83</v>
      </c>
      <c r="M9" s="8">
        <v>26.6</v>
      </c>
      <c r="N9" s="9">
        <v>21.69</v>
      </c>
      <c r="O9" s="29">
        <v>31.73</v>
      </c>
      <c r="P9" s="8">
        <v>32.65</v>
      </c>
      <c r="Q9" s="17">
        <f t="shared" si="0"/>
        <v>329.16</v>
      </c>
    </row>
    <row r="10" spans="3:17" ht="15.75" thickBot="1">
      <c r="C10" s="13"/>
      <c r="D10" s="2" t="s">
        <v>5</v>
      </c>
      <c r="E10" s="10">
        <f>E8+E9</f>
        <v>1216.48</v>
      </c>
      <c r="F10" s="10">
        <f aca="true" t="shared" si="1" ref="F10:O10">F8+F9</f>
        <v>1207.36</v>
      </c>
      <c r="G10" s="10">
        <f t="shared" si="1"/>
        <v>1209.79</v>
      </c>
      <c r="H10" s="10">
        <f t="shared" si="1"/>
        <v>1225.55</v>
      </c>
      <c r="I10" s="10">
        <f t="shared" si="1"/>
        <v>1218.27</v>
      </c>
      <c r="J10" s="10">
        <f t="shared" si="1"/>
        <v>1231.5</v>
      </c>
      <c r="K10" s="10">
        <f t="shared" si="1"/>
        <v>1211.6299999999999</v>
      </c>
      <c r="L10" s="10">
        <f t="shared" si="1"/>
        <v>1204.3899999999999</v>
      </c>
      <c r="M10" s="10">
        <f t="shared" si="1"/>
        <v>1215.1599999999999</v>
      </c>
      <c r="N10" s="10">
        <f t="shared" si="1"/>
        <v>1452.41</v>
      </c>
      <c r="O10" s="27">
        <f t="shared" si="1"/>
        <v>1381.73</v>
      </c>
      <c r="P10" s="10">
        <f>P8+P9</f>
        <v>1480</v>
      </c>
      <c r="Q10" s="10">
        <f t="shared" si="0"/>
        <v>15254.269999999999</v>
      </c>
    </row>
    <row r="11" spans="3:17" ht="16.5" thickBot="1" thickTop="1">
      <c r="C11" s="18" t="s">
        <v>17</v>
      </c>
      <c r="D11" s="3" t="s">
        <v>2</v>
      </c>
      <c r="E11" s="4">
        <v>1544.06</v>
      </c>
      <c r="F11" s="4">
        <v>1475.08</v>
      </c>
      <c r="G11" s="4">
        <v>1442.18</v>
      </c>
      <c r="H11" s="11">
        <v>1157.78</v>
      </c>
      <c r="I11" s="4">
        <v>772.56</v>
      </c>
      <c r="J11" s="5">
        <v>1475.08</v>
      </c>
      <c r="K11" s="4">
        <v>1720.22</v>
      </c>
      <c r="L11" s="6">
        <v>772.56</v>
      </c>
      <c r="M11" s="4">
        <v>1649.12</v>
      </c>
      <c r="N11" s="5">
        <v>1618.86</v>
      </c>
      <c r="O11" s="26">
        <v>2260.1</v>
      </c>
      <c r="P11" s="4">
        <v>1513.9</v>
      </c>
      <c r="Q11" s="16">
        <f t="shared" si="0"/>
        <v>17401.5</v>
      </c>
    </row>
    <row r="12" spans="3:17" ht="15.75" thickTop="1">
      <c r="C12" s="12" t="s">
        <v>20</v>
      </c>
      <c r="D12" s="19" t="s">
        <v>3</v>
      </c>
      <c r="E12" s="23">
        <v>833.33</v>
      </c>
      <c r="F12" s="23">
        <f>+E12</f>
        <v>833.33</v>
      </c>
      <c r="G12" s="23">
        <f>+F12</f>
        <v>833.33</v>
      </c>
      <c r="H12" s="23">
        <f>+G12</f>
        <v>833.33</v>
      </c>
      <c r="I12" s="23">
        <f>+H12</f>
        <v>833.33</v>
      </c>
      <c r="J12" s="23">
        <v>833.33</v>
      </c>
      <c r="K12" s="23">
        <v>833.33</v>
      </c>
      <c r="L12" s="23">
        <v>833.33</v>
      </c>
      <c r="M12" s="23">
        <v>833.33</v>
      </c>
      <c r="N12" s="23">
        <f>1025+95.86</f>
        <v>1120.86</v>
      </c>
      <c r="O12" s="23">
        <v>1025</v>
      </c>
      <c r="P12" s="23">
        <f>1025+125.94</f>
        <v>1150.94</v>
      </c>
      <c r="Q12" s="20">
        <f t="shared" si="0"/>
        <v>10796.77</v>
      </c>
    </row>
    <row r="13" spans="3:17" ht="15.75" thickBot="1">
      <c r="C13" s="12"/>
      <c r="D13" s="7" t="s">
        <v>4</v>
      </c>
      <c r="E13" s="8">
        <v>24.17</v>
      </c>
      <c r="F13" s="9">
        <v>27.14</v>
      </c>
      <c r="G13" s="8">
        <v>31.96</v>
      </c>
      <c r="H13" s="9">
        <v>27.47</v>
      </c>
      <c r="I13" s="8">
        <v>27.47</v>
      </c>
      <c r="J13" s="9">
        <v>62.78</v>
      </c>
      <c r="K13" s="8">
        <v>29.02</v>
      </c>
      <c r="L13" s="9">
        <v>19.39</v>
      </c>
      <c r="M13" s="8">
        <v>30.08</v>
      </c>
      <c r="N13" s="9">
        <v>30.79</v>
      </c>
      <c r="O13" s="29">
        <v>25.46</v>
      </c>
      <c r="P13" s="8">
        <v>22.29</v>
      </c>
      <c r="Q13" s="17">
        <f t="shared" si="0"/>
        <v>358.02000000000004</v>
      </c>
    </row>
    <row r="14" spans="3:17" ht="15.75" thickBot="1">
      <c r="C14" s="13"/>
      <c r="D14" s="2" t="s">
        <v>5</v>
      </c>
      <c r="E14" s="10">
        <f aca="true" t="shared" si="2" ref="E14:O14">E12+E13</f>
        <v>857.5</v>
      </c>
      <c r="F14" s="10">
        <f t="shared" si="2"/>
        <v>860.47</v>
      </c>
      <c r="G14" s="10">
        <f t="shared" si="2"/>
        <v>865.2900000000001</v>
      </c>
      <c r="H14" s="10">
        <f t="shared" si="2"/>
        <v>860.8000000000001</v>
      </c>
      <c r="I14" s="10">
        <f t="shared" si="2"/>
        <v>860.8000000000001</v>
      </c>
      <c r="J14" s="10">
        <f t="shared" si="2"/>
        <v>896.11</v>
      </c>
      <c r="K14" s="10">
        <f t="shared" si="2"/>
        <v>862.35</v>
      </c>
      <c r="L14" s="10">
        <f t="shared" si="2"/>
        <v>852.72</v>
      </c>
      <c r="M14" s="10">
        <f t="shared" si="2"/>
        <v>863.4100000000001</v>
      </c>
      <c r="N14" s="10">
        <f t="shared" si="2"/>
        <v>1151.6499999999999</v>
      </c>
      <c r="O14" s="27">
        <f t="shared" si="2"/>
        <v>1050.46</v>
      </c>
      <c r="P14" s="10">
        <f>P12+P13</f>
        <v>1173.23</v>
      </c>
      <c r="Q14" s="10">
        <f t="shared" si="0"/>
        <v>11154.79</v>
      </c>
    </row>
    <row r="15" spans="3:17" ht="16.5" thickBot="1" thickTop="1">
      <c r="C15" s="18" t="s">
        <v>11</v>
      </c>
      <c r="D15" s="3" t="s">
        <v>2</v>
      </c>
      <c r="E15" s="4">
        <v>1228.88</v>
      </c>
      <c r="F15" s="4">
        <v>1370.02</v>
      </c>
      <c r="G15" s="4">
        <v>1370.02</v>
      </c>
      <c r="H15" s="11">
        <v>947.66</v>
      </c>
      <c r="I15" s="4">
        <v>703.58</v>
      </c>
      <c r="J15" s="5">
        <v>985.86</v>
      </c>
      <c r="K15" s="4">
        <v>876.56</v>
      </c>
      <c r="L15" s="6">
        <v>667.5</v>
      </c>
      <c r="M15" s="4">
        <v>1402.92</v>
      </c>
      <c r="N15" s="5">
        <v>1303.78</v>
      </c>
      <c r="O15" s="26">
        <v>2155.04</v>
      </c>
      <c r="P15" s="4">
        <v>1408.84</v>
      </c>
      <c r="Q15" s="16">
        <f t="shared" si="0"/>
        <v>14420.66</v>
      </c>
    </row>
    <row r="16" spans="3:17" ht="15.75" thickTop="1">
      <c r="C16" s="12" t="s">
        <v>23</v>
      </c>
      <c r="D16" s="22" t="s">
        <v>3</v>
      </c>
      <c r="E16" s="23">
        <v>833.33</v>
      </c>
      <c r="F16" s="23">
        <f>+E16</f>
        <v>833.33</v>
      </c>
      <c r="G16" s="23">
        <f>+F16</f>
        <v>833.33</v>
      </c>
      <c r="H16" s="23">
        <f>+G16</f>
        <v>833.33</v>
      </c>
      <c r="I16" s="23">
        <f>+H16</f>
        <v>833.33</v>
      </c>
      <c r="J16" s="23">
        <v>833.33</v>
      </c>
      <c r="K16" s="23">
        <v>833.33</v>
      </c>
      <c r="L16" s="23">
        <v>833.33</v>
      </c>
      <c r="M16" s="23">
        <v>833.33</v>
      </c>
      <c r="N16" s="23">
        <f>1025+95.86</f>
        <v>1120.86</v>
      </c>
      <c r="O16" s="23">
        <v>1025</v>
      </c>
      <c r="P16" s="23">
        <f>1025+104.31</f>
        <v>1129.31</v>
      </c>
      <c r="Q16" s="21">
        <f t="shared" si="0"/>
        <v>10775.14</v>
      </c>
    </row>
    <row r="17" spans="3:17" ht="15.75" thickBot="1">
      <c r="C17" s="12"/>
      <c r="D17" s="7" t="s">
        <v>4</v>
      </c>
      <c r="E17" s="8">
        <v>21.14</v>
      </c>
      <c r="F17" s="9">
        <v>21.76</v>
      </c>
      <c r="G17" s="8">
        <v>21.31</v>
      </c>
      <c r="H17" s="9">
        <v>26.52</v>
      </c>
      <c r="I17" s="8">
        <v>22.37</v>
      </c>
      <c r="J17" s="9">
        <v>39.49</v>
      </c>
      <c r="K17" s="8">
        <v>24.99</v>
      </c>
      <c r="L17" s="9">
        <v>16.61</v>
      </c>
      <c r="M17" s="8">
        <v>22.56</v>
      </c>
      <c r="N17" s="9">
        <v>33.9</v>
      </c>
      <c r="O17" s="29">
        <v>22.92</v>
      </c>
      <c r="P17" s="8">
        <v>21.92</v>
      </c>
      <c r="Q17" s="17">
        <f t="shared" si="0"/>
        <v>295.49</v>
      </c>
    </row>
    <row r="18" spans="3:17" ht="15.75" thickBot="1">
      <c r="C18" s="14"/>
      <c r="D18" s="2" t="s">
        <v>5</v>
      </c>
      <c r="E18" s="10">
        <f aca="true" t="shared" si="3" ref="E18:O18">E16+E17</f>
        <v>854.47</v>
      </c>
      <c r="F18" s="10">
        <f t="shared" si="3"/>
        <v>855.09</v>
      </c>
      <c r="G18" s="10">
        <f t="shared" si="3"/>
        <v>854.64</v>
      </c>
      <c r="H18" s="10">
        <f t="shared" si="3"/>
        <v>859.85</v>
      </c>
      <c r="I18" s="10">
        <f t="shared" si="3"/>
        <v>855.7</v>
      </c>
      <c r="J18" s="10">
        <f t="shared" si="3"/>
        <v>872.82</v>
      </c>
      <c r="K18" s="10">
        <f t="shared" si="3"/>
        <v>858.32</v>
      </c>
      <c r="L18" s="10">
        <f t="shared" si="3"/>
        <v>849.94</v>
      </c>
      <c r="M18" s="10">
        <f t="shared" si="3"/>
        <v>855.89</v>
      </c>
      <c r="N18" s="10">
        <f t="shared" si="3"/>
        <v>1154.76</v>
      </c>
      <c r="O18" s="27">
        <f t="shared" si="3"/>
        <v>1047.92</v>
      </c>
      <c r="P18" s="10">
        <f>P16+P17</f>
        <v>1151.23</v>
      </c>
      <c r="Q18" s="10">
        <f t="shared" si="0"/>
        <v>11070.63</v>
      </c>
    </row>
    <row r="19" spans="3:17" ht="16.5" thickBot="1" thickTop="1">
      <c r="C19" s="18" t="s">
        <v>12</v>
      </c>
      <c r="D19" s="3" t="s">
        <v>2</v>
      </c>
      <c r="E19" s="4">
        <v>1439</v>
      </c>
      <c r="F19" s="4">
        <v>913.7</v>
      </c>
      <c r="G19" s="4">
        <v>1793.44</v>
      </c>
      <c r="H19" s="11">
        <v>947.66</v>
      </c>
      <c r="I19" s="4">
        <v>703.58</v>
      </c>
      <c r="J19" s="5">
        <v>1547.24</v>
      </c>
      <c r="K19" s="4">
        <v>1437.94</v>
      </c>
      <c r="L19" s="6">
        <v>949.78</v>
      </c>
      <c r="M19" s="46">
        <v>351.26</v>
      </c>
      <c r="N19" s="40"/>
      <c r="O19" s="41"/>
      <c r="P19" s="38"/>
      <c r="Q19" s="16">
        <f t="shared" si="0"/>
        <v>10083.6</v>
      </c>
    </row>
    <row r="20" spans="3:17" ht="15.75" thickTop="1">
      <c r="C20" s="12" t="s">
        <v>18</v>
      </c>
      <c r="D20" s="22" t="s">
        <v>3</v>
      </c>
      <c r="E20" s="23">
        <v>1033.33</v>
      </c>
      <c r="F20" s="23">
        <f>+E20</f>
        <v>1033.33</v>
      </c>
      <c r="G20" s="23">
        <f>+F20</f>
        <v>1033.33</v>
      </c>
      <c r="H20" s="23">
        <f>+G20</f>
        <v>1033.33</v>
      </c>
      <c r="I20" s="23">
        <f>+H20</f>
        <v>1033.33</v>
      </c>
      <c r="J20" s="23">
        <v>1033.33</v>
      </c>
      <c r="K20" s="23">
        <v>1033.33</v>
      </c>
      <c r="L20" s="23">
        <f>1033.33+310.03+91.17</f>
        <v>1434.53</v>
      </c>
      <c r="M20" s="42"/>
      <c r="N20" s="42"/>
      <c r="O20" s="42"/>
      <c r="P20" s="42"/>
      <c r="Q20" s="21">
        <f t="shared" si="0"/>
        <v>8667.84</v>
      </c>
    </row>
    <row r="21" spans="3:17" ht="15.75" thickBot="1">
      <c r="C21" s="12"/>
      <c r="D21" s="7" t="s">
        <v>4</v>
      </c>
      <c r="E21" s="8">
        <v>22.99</v>
      </c>
      <c r="F21" s="9">
        <v>16.9</v>
      </c>
      <c r="G21" s="8">
        <v>18.91</v>
      </c>
      <c r="H21" s="9">
        <v>27.07</v>
      </c>
      <c r="I21" s="8">
        <v>23.02</v>
      </c>
      <c r="J21" s="9">
        <v>39.09</v>
      </c>
      <c r="K21" s="8">
        <v>24.07</v>
      </c>
      <c r="L21" s="9">
        <v>16.88</v>
      </c>
      <c r="M21" s="36">
        <v>19.58</v>
      </c>
      <c r="N21" s="37">
        <v>19.04</v>
      </c>
      <c r="O21" s="29">
        <v>22.2</v>
      </c>
      <c r="P21" s="36">
        <v>19.89</v>
      </c>
      <c r="Q21" s="17">
        <f t="shared" si="0"/>
        <v>269.64</v>
      </c>
    </row>
    <row r="22" spans="3:17" ht="15.75" thickBot="1">
      <c r="C22" s="13"/>
      <c r="D22" s="2" t="s">
        <v>5</v>
      </c>
      <c r="E22" s="10">
        <f aca="true" t="shared" si="4" ref="E22:O22">E20+E21</f>
        <v>1056.32</v>
      </c>
      <c r="F22" s="10">
        <f t="shared" si="4"/>
        <v>1050.23</v>
      </c>
      <c r="G22" s="10">
        <f t="shared" si="4"/>
        <v>1052.24</v>
      </c>
      <c r="H22" s="10">
        <f t="shared" si="4"/>
        <v>1060.3999999999999</v>
      </c>
      <c r="I22" s="10">
        <f t="shared" si="4"/>
        <v>1056.35</v>
      </c>
      <c r="J22" s="10">
        <f t="shared" si="4"/>
        <v>1072.4199999999998</v>
      </c>
      <c r="K22" s="10">
        <f t="shared" si="4"/>
        <v>1057.3999999999999</v>
      </c>
      <c r="L22" s="10">
        <f t="shared" si="4"/>
        <v>1451.41</v>
      </c>
      <c r="M22" s="10">
        <f t="shared" si="4"/>
        <v>19.58</v>
      </c>
      <c r="N22" s="10">
        <f t="shared" si="4"/>
        <v>19.04</v>
      </c>
      <c r="O22" s="27">
        <f t="shared" si="4"/>
        <v>22.2</v>
      </c>
      <c r="P22" s="10">
        <f>P20+P21</f>
        <v>19.89</v>
      </c>
      <c r="Q22" s="10">
        <f t="shared" si="0"/>
        <v>8937.48</v>
      </c>
    </row>
    <row r="23" spans="3:17" ht="16.5" thickBot="1" thickTop="1">
      <c r="C23" s="18" t="s">
        <v>39</v>
      </c>
      <c r="D23" s="3" t="s">
        <v>2</v>
      </c>
      <c r="E23" s="38"/>
      <c r="F23" s="38"/>
      <c r="G23" s="38"/>
      <c r="H23" s="38"/>
      <c r="I23" s="38"/>
      <c r="J23" s="40"/>
      <c r="K23" s="4">
        <v>1437.94</v>
      </c>
      <c r="L23" s="6">
        <v>877.62</v>
      </c>
      <c r="M23" s="4">
        <v>1754.18</v>
      </c>
      <c r="N23" s="5">
        <v>1372.76</v>
      </c>
      <c r="O23" s="26">
        <v>2118.96</v>
      </c>
      <c r="P23" s="4">
        <v>1303.78</v>
      </c>
      <c r="Q23" s="16">
        <f>K23+L23+M23+N23+O23+P23</f>
        <v>8865.24</v>
      </c>
    </row>
    <row r="24" spans="3:17" ht="15.75" thickTop="1">
      <c r="C24" s="12" t="s">
        <v>18</v>
      </c>
      <c r="D24" s="22" t="s">
        <v>3</v>
      </c>
      <c r="E24" s="42"/>
      <c r="F24" s="42"/>
      <c r="G24" s="42"/>
      <c r="H24" s="42"/>
      <c r="I24" s="42"/>
      <c r="J24" s="42"/>
      <c r="K24" s="23">
        <v>833.33</v>
      </c>
      <c r="L24" s="23">
        <v>833.33</v>
      </c>
      <c r="M24" s="23">
        <v>833.33</v>
      </c>
      <c r="N24" s="23">
        <f>1025+42.08</f>
        <v>1067.08</v>
      </c>
      <c r="O24" s="23">
        <v>1025</v>
      </c>
      <c r="P24" s="23">
        <f>1025+122.08</f>
        <v>1147.08</v>
      </c>
      <c r="Q24" s="21">
        <f>K24+L24+M24+N24+O24+P24</f>
        <v>5739.15</v>
      </c>
    </row>
    <row r="25" spans="3:17" ht="15.75" thickBot="1">
      <c r="C25" s="12"/>
      <c r="D25" s="7" t="s">
        <v>4</v>
      </c>
      <c r="E25" s="43"/>
      <c r="F25" s="44"/>
      <c r="G25" s="43"/>
      <c r="H25" s="44"/>
      <c r="I25" s="43"/>
      <c r="J25" s="37">
        <v>10.42</v>
      </c>
      <c r="K25" s="8">
        <v>6.63</v>
      </c>
      <c r="L25" s="9">
        <v>20.64</v>
      </c>
      <c r="M25" s="8">
        <v>11.52</v>
      </c>
      <c r="N25" s="9">
        <v>11.51</v>
      </c>
      <c r="O25" s="29">
        <v>11.44</v>
      </c>
      <c r="P25" s="8">
        <v>11.46</v>
      </c>
      <c r="Q25" s="17">
        <f>+J25+K25+L25+M25+N25+O25+P25</f>
        <v>83.62</v>
      </c>
    </row>
    <row r="26" spans="3:17" ht="15.75" thickBot="1">
      <c r="C26" s="13"/>
      <c r="D26" s="2" t="s">
        <v>5</v>
      </c>
      <c r="E26" s="10"/>
      <c r="F26" s="10"/>
      <c r="G26" s="10"/>
      <c r="H26" s="10"/>
      <c r="I26" s="10"/>
      <c r="J26" s="10">
        <f>J24+J25</f>
        <v>10.42</v>
      </c>
      <c r="K26" s="10">
        <f aca="true" t="shared" si="5" ref="K26:P26">K24+K25</f>
        <v>839.96</v>
      </c>
      <c r="L26" s="10">
        <f t="shared" si="5"/>
        <v>853.97</v>
      </c>
      <c r="M26" s="10">
        <f t="shared" si="5"/>
        <v>844.85</v>
      </c>
      <c r="N26" s="10">
        <f t="shared" si="5"/>
        <v>1078.59</v>
      </c>
      <c r="O26" s="10">
        <f t="shared" si="5"/>
        <v>1036.44</v>
      </c>
      <c r="P26" s="10">
        <f t="shared" si="5"/>
        <v>1158.54</v>
      </c>
      <c r="Q26" s="10">
        <f>J26+K26+L26+M26+N26+O26+P26</f>
        <v>5822.7699999999995</v>
      </c>
    </row>
    <row r="27" spans="3:17" ht="16.5" thickBot="1" thickTop="1">
      <c r="C27" s="18" t="s">
        <v>16</v>
      </c>
      <c r="D27" s="3" t="s">
        <v>2</v>
      </c>
      <c r="E27" s="33">
        <v>1511.16</v>
      </c>
      <c r="F27" s="33">
        <v>1264.96</v>
      </c>
      <c r="G27" s="33">
        <v>1826.34</v>
      </c>
      <c r="H27" s="11">
        <v>1472.96</v>
      </c>
      <c r="I27" s="32">
        <v>989.04</v>
      </c>
      <c r="J27" s="5">
        <v>1895.32</v>
      </c>
      <c r="K27" s="4">
        <v>1930.34</v>
      </c>
      <c r="L27" s="6">
        <v>562.44</v>
      </c>
      <c r="M27" s="4">
        <v>1544.06</v>
      </c>
      <c r="N27" s="5">
        <v>1267.7</v>
      </c>
      <c r="O27" s="26">
        <v>2365.16</v>
      </c>
      <c r="P27" s="4">
        <v>1477.82</v>
      </c>
      <c r="Q27" s="16">
        <f aca="true" t="shared" si="6" ref="Q27:Q58">E27+F27+G27+H27+I27+J27+K27+L27+M27+N27+O27+P27</f>
        <v>18107.300000000003</v>
      </c>
    </row>
    <row r="28" spans="3:18" ht="15.75" thickTop="1">
      <c r="C28" s="12" t="s">
        <v>20</v>
      </c>
      <c r="D28" s="22" t="s">
        <v>3</v>
      </c>
      <c r="E28" s="34">
        <v>833.33</v>
      </c>
      <c r="F28" s="23">
        <f>+E28</f>
        <v>833.33</v>
      </c>
      <c r="G28" s="23">
        <f>+F28</f>
        <v>833.33</v>
      </c>
      <c r="H28" s="23">
        <f>+G28</f>
        <v>833.33</v>
      </c>
      <c r="I28" s="23">
        <f>+H28</f>
        <v>833.33</v>
      </c>
      <c r="J28" s="23">
        <v>833.33</v>
      </c>
      <c r="K28" s="23">
        <v>833.33</v>
      </c>
      <c r="L28" s="23">
        <v>833.33</v>
      </c>
      <c r="M28" s="23">
        <v>833.33</v>
      </c>
      <c r="N28" s="23">
        <f>1025+95.86</f>
        <v>1120.86</v>
      </c>
      <c r="O28" s="23">
        <v>1025</v>
      </c>
      <c r="P28" s="23">
        <f>1025+131.35</f>
        <v>1156.35</v>
      </c>
      <c r="Q28" s="21">
        <f t="shared" si="6"/>
        <v>10802.18</v>
      </c>
      <c r="R28" s="24"/>
    </row>
    <row r="29" spans="3:17" ht="15.75" thickBot="1">
      <c r="C29" s="12"/>
      <c r="D29" s="7" t="s">
        <v>4</v>
      </c>
      <c r="E29" s="8">
        <v>19.76</v>
      </c>
      <c r="F29" s="9">
        <v>23.45</v>
      </c>
      <c r="G29" s="8">
        <v>29.89</v>
      </c>
      <c r="H29" s="9">
        <v>28.76</v>
      </c>
      <c r="I29" s="8">
        <v>31.05</v>
      </c>
      <c r="J29" s="9">
        <v>50.25</v>
      </c>
      <c r="K29" s="8">
        <v>29.17</v>
      </c>
      <c r="L29" s="9">
        <v>18.51</v>
      </c>
      <c r="M29" s="8">
        <v>25.19</v>
      </c>
      <c r="N29" s="9">
        <v>18.7</v>
      </c>
      <c r="O29" s="29">
        <v>23.63</v>
      </c>
      <c r="P29" s="8">
        <v>23.17</v>
      </c>
      <c r="Q29" s="17">
        <f t="shared" si="6"/>
        <v>321.53</v>
      </c>
    </row>
    <row r="30" spans="3:17" ht="15.75" thickBot="1">
      <c r="C30" s="12"/>
      <c r="D30" s="2" t="s">
        <v>5</v>
      </c>
      <c r="E30" s="10">
        <f aca="true" t="shared" si="7" ref="E30:O30">E28+E29</f>
        <v>853.09</v>
      </c>
      <c r="F30" s="10">
        <f t="shared" si="7"/>
        <v>856.7800000000001</v>
      </c>
      <c r="G30" s="10">
        <f t="shared" si="7"/>
        <v>863.22</v>
      </c>
      <c r="H30" s="10">
        <f t="shared" si="7"/>
        <v>862.09</v>
      </c>
      <c r="I30" s="10">
        <f t="shared" si="7"/>
        <v>864.38</v>
      </c>
      <c r="J30" s="10">
        <f t="shared" si="7"/>
        <v>883.58</v>
      </c>
      <c r="K30" s="10">
        <f t="shared" si="7"/>
        <v>862.5</v>
      </c>
      <c r="L30" s="10">
        <f t="shared" si="7"/>
        <v>851.84</v>
      </c>
      <c r="M30" s="10">
        <f t="shared" si="7"/>
        <v>858.5200000000001</v>
      </c>
      <c r="N30" s="10">
        <f t="shared" si="7"/>
        <v>1139.56</v>
      </c>
      <c r="O30" s="27">
        <f t="shared" si="7"/>
        <v>1048.63</v>
      </c>
      <c r="P30" s="10">
        <f>P28+P29</f>
        <v>1179.52</v>
      </c>
      <c r="Q30" s="10">
        <f t="shared" si="6"/>
        <v>11123.710000000003</v>
      </c>
    </row>
    <row r="31" spans="3:17" ht="16.5" thickBot="1" thickTop="1">
      <c r="C31" s="18" t="s">
        <v>8</v>
      </c>
      <c r="D31" s="3" t="s">
        <v>2</v>
      </c>
      <c r="E31" s="4">
        <v>1649.12</v>
      </c>
      <c r="F31" s="4">
        <v>1475.08</v>
      </c>
      <c r="G31" s="4">
        <v>1475.08</v>
      </c>
      <c r="H31" s="11">
        <v>1051.66</v>
      </c>
      <c r="I31" s="4">
        <v>985.86</v>
      </c>
      <c r="J31" s="5">
        <v>1685.2</v>
      </c>
      <c r="K31" s="38"/>
      <c r="L31" s="39"/>
      <c r="M31" s="38"/>
      <c r="N31" s="40"/>
      <c r="O31" s="41"/>
      <c r="P31" s="38"/>
      <c r="Q31" s="16">
        <f t="shared" si="6"/>
        <v>8322</v>
      </c>
    </row>
    <row r="32" spans="3:17" ht="15.75" thickTop="1">
      <c r="C32" s="12" t="s">
        <v>18</v>
      </c>
      <c r="D32" s="22" t="s">
        <v>3</v>
      </c>
      <c r="E32" s="23">
        <v>833.33</v>
      </c>
      <c r="F32" s="23">
        <f>+E32</f>
        <v>833.33</v>
      </c>
      <c r="G32" s="23">
        <f>+F32</f>
        <v>833.33</v>
      </c>
      <c r="H32" s="23">
        <f>+G32</f>
        <v>833.33</v>
      </c>
      <c r="I32" s="23">
        <f>+H32</f>
        <v>833.33</v>
      </c>
      <c r="J32" s="23">
        <f>833.33+53.78+127.49</f>
        <v>1014.6</v>
      </c>
      <c r="K32" s="42"/>
      <c r="L32" s="42"/>
      <c r="M32" s="42"/>
      <c r="N32" s="42"/>
      <c r="O32" s="42"/>
      <c r="P32" s="42"/>
      <c r="Q32" s="21">
        <f t="shared" si="6"/>
        <v>5181.250000000001</v>
      </c>
    </row>
    <row r="33" spans="3:17" ht="15.75" thickBot="1">
      <c r="C33" s="12"/>
      <c r="D33" s="7" t="s">
        <v>4</v>
      </c>
      <c r="E33" s="8">
        <v>24.96</v>
      </c>
      <c r="F33" s="9">
        <v>26.01</v>
      </c>
      <c r="G33" s="8">
        <v>36.27</v>
      </c>
      <c r="H33" s="9">
        <v>22.59</v>
      </c>
      <c r="I33" s="8">
        <v>35.19</v>
      </c>
      <c r="J33" s="9">
        <v>27.15</v>
      </c>
      <c r="K33" s="43"/>
      <c r="L33" s="44"/>
      <c r="M33" s="43"/>
      <c r="N33" s="44"/>
      <c r="O33" s="45"/>
      <c r="P33" s="43"/>
      <c r="Q33" s="17">
        <f t="shared" si="6"/>
        <v>172.17000000000002</v>
      </c>
    </row>
    <row r="34" spans="3:17" ht="15.75" thickBot="1">
      <c r="C34" s="12"/>
      <c r="D34" s="2" t="s">
        <v>5</v>
      </c>
      <c r="E34" s="10">
        <f aca="true" t="shared" si="8" ref="E34:O34">E32+E33</f>
        <v>858.2900000000001</v>
      </c>
      <c r="F34" s="10">
        <f t="shared" si="8"/>
        <v>859.34</v>
      </c>
      <c r="G34" s="10">
        <f t="shared" si="8"/>
        <v>869.6</v>
      </c>
      <c r="H34" s="10">
        <f t="shared" si="8"/>
        <v>855.9200000000001</v>
      </c>
      <c r="I34" s="10">
        <f t="shared" si="8"/>
        <v>868.52</v>
      </c>
      <c r="J34" s="10">
        <f t="shared" si="8"/>
        <v>1041.75</v>
      </c>
      <c r="K34" s="10">
        <f t="shared" si="8"/>
        <v>0</v>
      </c>
      <c r="L34" s="10">
        <f t="shared" si="8"/>
        <v>0</v>
      </c>
      <c r="M34" s="10">
        <f t="shared" si="8"/>
        <v>0</v>
      </c>
      <c r="N34" s="10">
        <f t="shared" si="8"/>
        <v>0</v>
      </c>
      <c r="O34" s="27">
        <f t="shared" si="8"/>
        <v>0</v>
      </c>
      <c r="P34" s="10">
        <f>P32+P33</f>
        <v>0</v>
      </c>
      <c r="Q34" s="10">
        <f t="shared" si="6"/>
        <v>5353.42</v>
      </c>
    </row>
    <row r="35" spans="3:17" ht="16.5" thickBot="1" thickTop="1">
      <c r="C35" s="18" t="s">
        <v>9</v>
      </c>
      <c r="D35" s="3" t="s">
        <v>2</v>
      </c>
      <c r="E35" s="4">
        <v>1793.44</v>
      </c>
      <c r="F35" s="4">
        <v>1475.08</v>
      </c>
      <c r="G35" s="4">
        <v>2039.64</v>
      </c>
      <c r="H35" s="11">
        <v>1157.78</v>
      </c>
      <c r="I35" s="4">
        <v>1018.76</v>
      </c>
      <c r="J35" s="5">
        <v>1547.24</v>
      </c>
      <c r="K35" s="38"/>
      <c r="L35" s="39"/>
      <c r="M35" s="38"/>
      <c r="N35" s="40"/>
      <c r="O35" s="41"/>
      <c r="P35" s="38"/>
      <c r="Q35" s="16">
        <f t="shared" si="6"/>
        <v>9031.94</v>
      </c>
    </row>
    <row r="36" spans="3:17" ht="15.75" thickTop="1">
      <c r="C36" s="12" t="s">
        <v>20</v>
      </c>
      <c r="D36" s="22" t="s">
        <v>3</v>
      </c>
      <c r="E36" s="23">
        <v>833.33</v>
      </c>
      <c r="F36" s="23">
        <f>+E36</f>
        <v>833.33</v>
      </c>
      <c r="G36" s="23">
        <f>+F36</f>
        <v>833.33</v>
      </c>
      <c r="H36" s="23">
        <f>+G36</f>
        <v>833.33</v>
      </c>
      <c r="I36" s="23">
        <f>+H36</f>
        <v>833.33</v>
      </c>
      <c r="J36" s="23">
        <f>833.33+53.78+138.3</f>
        <v>1025.41</v>
      </c>
      <c r="K36" s="42"/>
      <c r="L36" s="42"/>
      <c r="M36" s="42"/>
      <c r="N36" s="42"/>
      <c r="O36" s="42"/>
      <c r="P36" s="42"/>
      <c r="Q36" s="21">
        <f t="shared" si="6"/>
        <v>5192.06</v>
      </c>
    </row>
    <row r="37" spans="3:17" ht="15.75" thickBot="1">
      <c r="C37" s="12"/>
      <c r="D37" s="7" t="s">
        <v>4</v>
      </c>
      <c r="E37" s="8">
        <v>18.13</v>
      </c>
      <c r="F37" s="9">
        <v>16.02</v>
      </c>
      <c r="G37" s="8">
        <v>14.49</v>
      </c>
      <c r="H37" s="9">
        <v>22.41</v>
      </c>
      <c r="I37" s="8">
        <v>20.85</v>
      </c>
      <c r="J37" s="9">
        <v>18.79</v>
      </c>
      <c r="K37" s="43"/>
      <c r="L37" s="44"/>
      <c r="M37" s="43"/>
      <c r="N37" s="44"/>
      <c r="O37" s="45"/>
      <c r="P37" s="43"/>
      <c r="Q37" s="17">
        <f t="shared" si="6"/>
        <v>110.69</v>
      </c>
    </row>
    <row r="38" spans="3:17" ht="15.75" thickBot="1">
      <c r="C38" s="12"/>
      <c r="D38" s="2" t="s">
        <v>5</v>
      </c>
      <c r="E38" s="10">
        <f aca="true" t="shared" si="9" ref="E38:O38">E36+E37</f>
        <v>851.46</v>
      </c>
      <c r="F38" s="10">
        <f t="shared" si="9"/>
        <v>849.35</v>
      </c>
      <c r="G38" s="10">
        <f t="shared" si="9"/>
        <v>847.82</v>
      </c>
      <c r="H38" s="10">
        <f t="shared" si="9"/>
        <v>855.74</v>
      </c>
      <c r="I38" s="10">
        <f t="shared" si="9"/>
        <v>854.1800000000001</v>
      </c>
      <c r="J38" s="10">
        <f t="shared" si="9"/>
        <v>1044.2</v>
      </c>
      <c r="K38" s="10">
        <f t="shared" si="9"/>
        <v>0</v>
      </c>
      <c r="L38" s="10">
        <f t="shared" si="9"/>
        <v>0</v>
      </c>
      <c r="M38" s="10">
        <f t="shared" si="9"/>
        <v>0</v>
      </c>
      <c r="N38" s="10">
        <f t="shared" si="9"/>
        <v>0</v>
      </c>
      <c r="O38" s="27">
        <f t="shared" si="9"/>
        <v>0</v>
      </c>
      <c r="P38" s="10">
        <f>P36+P37</f>
        <v>0</v>
      </c>
      <c r="Q38" s="10">
        <f t="shared" si="6"/>
        <v>5302.75</v>
      </c>
    </row>
    <row r="39" spans="3:17" ht="16.5" thickBot="1" thickTop="1">
      <c r="C39" s="18" t="s">
        <v>19</v>
      </c>
      <c r="D39" s="3" t="s">
        <v>2</v>
      </c>
      <c r="E39" s="4">
        <v>1439</v>
      </c>
      <c r="F39" s="4">
        <v>1685.2</v>
      </c>
      <c r="G39" s="4">
        <v>1544.06</v>
      </c>
      <c r="H39" s="11">
        <v>595.34</v>
      </c>
      <c r="I39" s="33">
        <v>490.28</v>
      </c>
      <c r="J39" s="5">
        <v>1228.88</v>
      </c>
      <c r="K39" s="38"/>
      <c r="L39" s="39"/>
      <c r="M39" s="38"/>
      <c r="N39" s="40"/>
      <c r="O39" s="41"/>
      <c r="P39" s="38"/>
      <c r="Q39" s="16">
        <f t="shared" si="6"/>
        <v>6982.76</v>
      </c>
    </row>
    <row r="40" spans="3:17" ht="15.75" thickTop="1">
      <c r="C40" s="12" t="s">
        <v>18</v>
      </c>
      <c r="D40" s="22" t="s">
        <v>3</v>
      </c>
      <c r="E40" s="23">
        <v>833.33</v>
      </c>
      <c r="F40" s="23">
        <f>+E40</f>
        <v>833.33</v>
      </c>
      <c r="G40" s="23">
        <f>+F40</f>
        <v>833.33</v>
      </c>
      <c r="H40" s="23">
        <f>+G40</f>
        <v>833.33</v>
      </c>
      <c r="I40" s="23">
        <f>+H40</f>
        <v>833.33</v>
      </c>
      <c r="J40" s="23">
        <f>833.33+53.78+106.62</f>
        <v>993.73</v>
      </c>
      <c r="K40" s="42"/>
      <c r="L40" s="42"/>
      <c r="M40" s="42"/>
      <c r="N40" s="42"/>
      <c r="O40" s="42"/>
      <c r="P40" s="42"/>
      <c r="Q40" s="21">
        <f t="shared" si="6"/>
        <v>5160.380000000001</v>
      </c>
    </row>
    <row r="41" spans="3:17" ht="15.75" thickBot="1">
      <c r="C41" s="12"/>
      <c r="D41" s="7" t="s">
        <v>4</v>
      </c>
      <c r="E41" s="8">
        <v>13.88</v>
      </c>
      <c r="F41" s="9">
        <v>15.09</v>
      </c>
      <c r="G41" s="8">
        <v>12.9</v>
      </c>
      <c r="H41" s="9">
        <v>24.46</v>
      </c>
      <c r="I41" s="8">
        <v>15.95</v>
      </c>
      <c r="J41" s="9">
        <v>23.49</v>
      </c>
      <c r="K41" s="43"/>
      <c r="L41" s="44"/>
      <c r="M41" s="43"/>
      <c r="N41" s="44"/>
      <c r="O41" s="45"/>
      <c r="P41" s="43"/>
      <c r="Q41" s="17">
        <f t="shared" si="6"/>
        <v>105.77</v>
      </c>
    </row>
    <row r="42" spans="3:17" ht="15.75" thickBot="1">
      <c r="C42" s="13"/>
      <c r="D42" s="2" t="s">
        <v>5</v>
      </c>
      <c r="E42" s="10">
        <f aca="true" t="shared" si="10" ref="E42:O42">E40+E41</f>
        <v>847.21</v>
      </c>
      <c r="F42" s="10">
        <f t="shared" si="10"/>
        <v>848.4200000000001</v>
      </c>
      <c r="G42" s="10">
        <f t="shared" si="10"/>
        <v>846.23</v>
      </c>
      <c r="H42" s="10">
        <f t="shared" si="10"/>
        <v>857.7900000000001</v>
      </c>
      <c r="I42" s="10">
        <f t="shared" si="10"/>
        <v>849.2800000000001</v>
      </c>
      <c r="J42" s="10">
        <f t="shared" si="10"/>
        <v>1017.22</v>
      </c>
      <c r="K42" s="10">
        <f t="shared" si="10"/>
        <v>0</v>
      </c>
      <c r="L42" s="10">
        <f t="shared" si="10"/>
        <v>0</v>
      </c>
      <c r="M42" s="10">
        <f t="shared" si="10"/>
        <v>0</v>
      </c>
      <c r="N42" s="10">
        <f t="shared" si="10"/>
        <v>0</v>
      </c>
      <c r="O42" s="27">
        <f t="shared" si="10"/>
        <v>0</v>
      </c>
      <c r="P42" s="10">
        <f>P40+P41</f>
        <v>0</v>
      </c>
      <c r="Q42" s="10">
        <f t="shared" si="6"/>
        <v>5266.150000000001</v>
      </c>
    </row>
    <row r="43" spans="3:17" ht="16.5" thickBot="1" thickTop="1">
      <c r="C43" s="18" t="s">
        <v>21</v>
      </c>
      <c r="D43" s="3" t="s">
        <v>2</v>
      </c>
      <c r="E43" s="4">
        <v>562.44</v>
      </c>
      <c r="F43" s="4">
        <v>316.24</v>
      </c>
      <c r="G43" s="4">
        <v>424.48</v>
      </c>
      <c r="H43" s="11">
        <v>770.44</v>
      </c>
      <c r="I43" s="4">
        <v>424.48</v>
      </c>
      <c r="J43" s="5">
        <v>634.6</v>
      </c>
      <c r="K43" s="4">
        <v>945.54</v>
      </c>
      <c r="L43" s="6">
        <v>280.16</v>
      </c>
      <c r="M43" s="4">
        <v>490.28</v>
      </c>
      <c r="N43" s="5">
        <v>565.18</v>
      </c>
      <c r="O43" s="26">
        <v>1065.18</v>
      </c>
      <c r="P43" s="4">
        <v>742.4</v>
      </c>
      <c r="Q43" s="16">
        <f t="shared" si="6"/>
        <v>7221.42</v>
      </c>
    </row>
    <row r="44" spans="3:18" ht="15.75" thickTop="1">
      <c r="C44" s="12" t="s">
        <v>24</v>
      </c>
      <c r="D44" s="22" t="s">
        <v>3</v>
      </c>
      <c r="E44" s="23">
        <v>238.77</v>
      </c>
      <c r="F44" s="23">
        <f>+E44</f>
        <v>238.77</v>
      </c>
      <c r="G44" s="23">
        <f>+F44</f>
        <v>238.77</v>
      </c>
      <c r="H44" s="23">
        <f>+G44</f>
        <v>238.77</v>
      </c>
      <c r="I44" s="23">
        <f>+H44</f>
        <v>238.77</v>
      </c>
      <c r="J44" s="23">
        <v>238.77</v>
      </c>
      <c r="K44" s="23">
        <v>238.77</v>
      </c>
      <c r="L44" s="23">
        <v>238.77</v>
      </c>
      <c r="M44" s="23">
        <v>238.77</v>
      </c>
      <c r="N44" s="23">
        <f>500+130.62</f>
        <v>630.62</v>
      </c>
      <c r="O44" s="23">
        <v>500</v>
      </c>
      <c r="P44" s="23">
        <f>500+147.57</f>
        <v>647.5699999999999</v>
      </c>
      <c r="Q44" s="21">
        <f t="shared" si="6"/>
        <v>3927.12</v>
      </c>
      <c r="R44" s="24"/>
    </row>
    <row r="45" spans="3:17" ht="15.75" thickBot="1">
      <c r="C45" s="12"/>
      <c r="D45" s="7" t="s">
        <v>4</v>
      </c>
      <c r="E45" s="8">
        <v>16.63</v>
      </c>
      <c r="F45" s="9">
        <v>12.19</v>
      </c>
      <c r="G45" s="8">
        <v>13.12</v>
      </c>
      <c r="H45" s="9">
        <v>16.93</v>
      </c>
      <c r="I45" s="8">
        <v>13.3</v>
      </c>
      <c r="J45" s="9">
        <v>17.16</v>
      </c>
      <c r="K45" s="8">
        <v>14.91</v>
      </c>
      <c r="L45" s="9">
        <v>37.23</v>
      </c>
      <c r="M45" s="8">
        <v>12.59</v>
      </c>
      <c r="N45" s="9">
        <v>12.07</v>
      </c>
      <c r="O45" s="29">
        <v>12</v>
      </c>
      <c r="P45" s="8">
        <v>12.54</v>
      </c>
      <c r="Q45" s="17">
        <f t="shared" si="6"/>
        <v>190.67</v>
      </c>
    </row>
    <row r="46" spans="3:17" ht="15.75" thickBot="1">
      <c r="C46" s="12"/>
      <c r="D46" s="2" t="s">
        <v>5</v>
      </c>
      <c r="E46" s="10">
        <f aca="true" t="shared" si="11" ref="E46:O46">E44+E45</f>
        <v>255.4</v>
      </c>
      <c r="F46" s="10">
        <f t="shared" si="11"/>
        <v>250.96</v>
      </c>
      <c r="G46" s="10">
        <f t="shared" si="11"/>
        <v>251.89000000000001</v>
      </c>
      <c r="H46" s="10">
        <f t="shared" si="11"/>
        <v>255.70000000000002</v>
      </c>
      <c r="I46" s="10">
        <f t="shared" si="11"/>
        <v>252.07000000000002</v>
      </c>
      <c r="J46" s="10">
        <f t="shared" si="11"/>
        <v>255.93</v>
      </c>
      <c r="K46" s="10">
        <f t="shared" si="11"/>
        <v>253.68</v>
      </c>
      <c r="L46" s="10">
        <f t="shared" si="11"/>
        <v>276</v>
      </c>
      <c r="M46" s="10">
        <f t="shared" si="11"/>
        <v>251.36</v>
      </c>
      <c r="N46" s="10">
        <f t="shared" si="11"/>
        <v>642.69</v>
      </c>
      <c r="O46" s="27">
        <f t="shared" si="11"/>
        <v>512</v>
      </c>
      <c r="P46" s="10">
        <f>P44+P45</f>
        <v>660.1099999999999</v>
      </c>
      <c r="Q46" s="10">
        <f t="shared" si="6"/>
        <v>4117.79</v>
      </c>
    </row>
    <row r="47" spans="3:17" ht="16.5" thickBot="1" thickTop="1">
      <c r="C47" s="18" t="s">
        <v>7</v>
      </c>
      <c r="D47" s="3" t="s">
        <v>2</v>
      </c>
      <c r="E47" s="4">
        <v>385.22</v>
      </c>
      <c r="F47" s="4">
        <v>280.16</v>
      </c>
      <c r="G47" s="4">
        <v>175.1</v>
      </c>
      <c r="H47" s="11">
        <v>350.2</v>
      </c>
      <c r="I47" s="4">
        <v>175.1</v>
      </c>
      <c r="J47" s="5">
        <v>175.1</v>
      </c>
      <c r="K47" s="38"/>
      <c r="L47" s="39"/>
      <c r="M47" s="38"/>
      <c r="N47" s="40"/>
      <c r="O47" s="41"/>
      <c r="P47" s="38"/>
      <c r="Q47" s="16">
        <f t="shared" si="6"/>
        <v>1540.8799999999999</v>
      </c>
    </row>
    <row r="48" spans="3:18" ht="15.75" thickTop="1">
      <c r="C48" s="12" t="s">
        <v>25</v>
      </c>
      <c r="D48" s="22" t="s">
        <v>3</v>
      </c>
      <c r="E48" s="23">
        <v>238.77</v>
      </c>
      <c r="F48" s="23">
        <f>+E48</f>
        <v>238.77</v>
      </c>
      <c r="G48" s="23">
        <f>+F48</f>
        <v>238.77</v>
      </c>
      <c r="H48" s="23">
        <f>+G48</f>
        <v>238.77</v>
      </c>
      <c r="I48" s="23">
        <f>+H48</f>
        <v>238.77</v>
      </c>
      <c r="J48" s="23">
        <f>238.77+15.4+81.9</f>
        <v>336.07000000000005</v>
      </c>
      <c r="K48" s="42"/>
      <c r="L48" s="42"/>
      <c r="M48" s="42"/>
      <c r="N48" s="42"/>
      <c r="O48" s="42"/>
      <c r="P48" s="42"/>
      <c r="Q48" s="21">
        <f t="shared" si="6"/>
        <v>1529.92</v>
      </c>
      <c r="R48" s="24"/>
    </row>
    <row r="49" spans="3:17" ht="15.75" thickBot="1">
      <c r="C49" s="12"/>
      <c r="D49" s="7" t="s">
        <v>4</v>
      </c>
      <c r="E49" s="8">
        <v>12.9</v>
      </c>
      <c r="F49" s="9">
        <v>10.2</v>
      </c>
      <c r="G49" s="8">
        <v>10.2</v>
      </c>
      <c r="H49" s="9">
        <v>17.18</v>
      </c>
      <c r="I49" s="8">
        <v>12.6</v>
      </c>
      <c r="J49" s="9">
        <v>25.2</v>
      </c>
      <c r="K49" s="43"/>
      <c r="L49" s="44"/>
      <c r="M49" s="43"/>
      <c r="N49" s="44"/>
      <c r="O49" s="45"/>
      <c r="P49" s="43"/>
      <c r="Q49" s="17">
        <f t="shared" si="6"/>
        <v>88.28</v>
      </c>
    </row>
    <row r="50" spans="3:17" ht="15.75" thickBot="1">
      <c r="C50" s="13"/>
      <c r="D50" s="2" t="s">
        <v>5</v>
      </c>
      <c r="E50" s="10">
        <f aca="true" t="shared" si="12" ref="E50:O50">E48+E49</f>
        <v>251.67000000000002</v>
      </c>
      <c r="F50" s="10">
        <f t="shared" si="12"/>
        <v>248.97</v>
      </c>
      <c r="G50" s="10">
        <f t="shared" si="12"/>
        <v>248.97</v>
      </c>
      <c r="H50" s="10">
        <f t="shared" si="12"/>
        <v>255.95000000000002</v>
      </c>
      <c r="I50" s="10">
        <f t="shared" si="12"/>
        <v>251.37</v>
      </c>
      <c r="J50" s="10">
        <f t="shared" si="12"/>
        <v>361.27000000000004</v>
      </c>
      <c r="K50" s="10">
        <f t="shared" si="12"/>
        <v>0</v>
      </c>
      <c r="L50" s="10">
        <f t="shared" si="12"/>
        <v>0</v>
      </c>
      <c r="M50" s="10">
        <f t="shared" si="12"/>
        <v>0</v>
      </c>
      <c r="N50" s="10">
        <f t="shared" si="12"/>
        <v>0</v>
      </c>
      <c r="O50" s="27">
        <f t="shared" si="12"/>
        <v>0</v>
      </c>
      <c r="P50" s="10">
        <f>P48+P49</f>
        <v>0</v>
      </c>
      <c r="Q50" s="10">
        <f t="shared" si="6"/>
        <v>1618.2</v>
      </c>
    </row>
    <row r="51" spans="3:17" ht="16.5" thickBot="1" thickTop="1">
      <c r="C51" s="18" t="s">
        <v>6</v>
      </c>
      <c r="D51" s="3" t="s">
        <v>2</v>
      </c>
      <c r="E51" s="4">
        <v>175.1</v>
      </c>
      <c r="F51" s="4">
        <v>457.38</v>
      </c>
      <c r="G51" s="4">
        <v>280.16</v>
      </c>
      <c r="H51" s="11">
        <v>350.2</v>
      </c>
      <c r="I51" s="4">
        <v>175.1</v>
      </c>
      <c r="J51" s="5">
        <v>175.1</v>
      </c>
      <c r="K51" s="38"/>
      <c r="L51" s="39"/>
      <c r="M51" s="38"/>
      <c r="N51" s="40"/>
      <c r="O51" s="41"/>
      <c r="P51" s="38"/>
      <c r="Q51" s="16">
        <f t="shared" si="6"/>
        <v>1613.04</v>
      </c>
    </row>
    <row r="52" spans="3:18" ht="15.75" thickTop="1">
      <c r="C52" s="12" t="s">
        <v>24</v>
      </c>
      <c r="D52" s="22" t="s">
        <v>3</v>
      </c>
      <c r="E52" s="23">
        <v>238.77</v>
      </c>
      <c r="F52" s="23">
        <f>+E52</f>
        <v>238.77</v>
      </c>
      <c r="G52" s="23">
        <f>+F52</f>
        <v>238.77</v>
      </c>
      <c r="H52" s="23">
        <f>+G52</f>
        <v>238.77</v>
      </c>
      <c r="I52" s="23">
        <f>+H52</f>
        <v>238.77</v>
      </c>
      <c r="J52" s="23">
        <f>238.77+15.4+85.76</f>
        <v>339.93</v>
      </c>
      <c r="K52" s="42"/>
      <c r="L52" s="42"/>
      <c r="M52" s="42"/>
      <c r="N52" s="42"/>
      <c r="O52" s="42"/>
      <c r="P52" s="42"/>
      <c r="Q52" s="21">
        <f t="shared" si="6"/>
        <v>1533.7800000000002</v>
      </c>
      <c r="R52" s="24"/>
    </row>
    <row r="53" spans="3:17" ht="15.75" thickBot="1">
      <c r="C53" s="12"/>
      <c r="D53" s="7" t="s">
        <v>4</v>
      </c>
      <c r="E53" s="8">
        <v>12.9</v>
      </c>
      <c r="F53" s="9">
        <v>10.2</v>
      </c>
      <c r="G53" s="8">
        <v>10.2</v>
      </c>
      <c r="H53" s="9">
        <v>16.6</v>
      </c>
      <c r="I53" s="8">
        <v>12.6</v>
      </c>
      <c r="J53" s="9">
        <v>12.6</v>
      </c>
      <c r="K53" s="43"/>
      <c r="L53" s="44"/>
      <c r="M53" s="43"/>
      <c r="N53" s="44"/>
      <c r="O53" s="45"/>
      <c r="P53" s="43"/>
      <c r="Q53" s="17">
        <f t="shared" si="6"/>
        <v>75.1</v>
      </c>
    </row>
    <row r="54" spans="3:17" ht="15.75" thickBot="1">
      <c r="C54" s="13"/>
      <c r="D54" s="2" t="s">
        <v>5</v>
      </c>
      <c r="E54" s="10">
        <f aca="true" t="shared" si="13" ref="E54:O54">E52+E53</f>
        <v>251.67000000000002</v>
      </c>
      <c r="F54" s="10">
        <f t="shared" si="13"/>
        <v>248.97</v>
      </c>
      <c r="G54" s="10">
        <f t="shared" si="13"/>
        <v>248.97</v>
      </c>
      <c r="H54" s="10">
        <f t="shared" si="13"/>
        <v>255.37</v>
      </c>
      <c r="I54" s="10">
        <f t="shared" si="13"/>
        <v>251.37</v>
      </c>
      <c r="J54" s="10">
        <f t="shared" si="13"/>
        <v>352.53000000000003</v>
      </c>
      <c r="K54" s="10">
        <f t="shared" si="13"/>
        <v>0</v>
      </c>
      <c r="L54" s="10">
        <f t="shared" si="13"/>
        <v>0</v>
      </c>
      <c r="M54" s="10">
        <f t="shared" si="13"/>
        <v>0</v>
      </c>
      <c r="N54" s="10">
        <f t="shared" si="13"/>
        <v>0</v>
      </c>
      <c r="O54" s="27">
        <f t="shared" si="13"/>
        <v>0</v>
      </c>
      <c r="P54" s="10">
        <f>P52+P53</f>
        <v>0</v>
      </c>
      <c r="Q54" s="10">
        <f t="shared" si="6"/>
        <v>1608.8799999999999</v>
      </c>
    </row>
    <row r="55" spans="3:17" ht="16.5" thickBot="1" thickTop="1">
      <c r="C55" s="18" t="s">
        <v>22</v>
      </c>
      <c r="D55" s="3" t="s">
        <v>2</v>
      </c>
      <c r="E55" s="4">
        <v>175.1</v>
      </c>
      <c r="F55" s="4">
        <v>526.36</v>
      </c>
      <c r="G55" s="4">
        <v>175.1</v>
      </c>
      <c r="H55" s="11">
        <v>455.26</v>
      </c>
      <c r="I55" s="4">
        <v>280.16</v>
      </c>
      <c r="J55" s="5">
        <v>175.1</v>
      </c>
      <c r="K55" s="38"/>
      <c r="L55" s="39"/>
      <c r="M55" s="38"/>
      <c r="N55" s="40"/>
      <c r="O55" s="41"/>
      <c r="P55" s="38"/>
      <c r="Q55" s="16">
        <f t="shared" si="6"/>
        <v>1787.0800000000002</v>
      </c>
    </row>
    <row r="56" spans="3:18" ht="15.75" thickTop="1">
      <c r="C56" s="12" t="s">
        <v>25</v>
      </c>
      <c r="D56" s="22" t="s">
        <v>3</v>
      </c>
      <c r="E56" s="23">
        <v>238.77</v>
      </c>
      <c r="F56" s="23">
        <f>+E56</f>
        <v>238.77</v>
      </c>
      <c r="G56" s="23">
        <f>+F56</f>
        <v>238.77</v>
      </c>
      <c r="H56" s="23">
        <f>+G56</f>
        <v>238.77</v>
      </c>
      <c r="I56" s="23">
        <f>+H56</f>
        <v>238.77</v>
      </c>
      <c r="J56" s="23">
        <f>238.77+15.4+95.03</f>
        <v>349.20000000000005</v>
      </c>
      <c r="K56" s="42"/>
      <c r="L56" s="42"/>
      <c r="M56" s="42"/>
      <c r="N56" s="42"/>
      <c r="O56" s="42"/>
      <c r="P56" s="42"/>
      <c r="Q56" s="21">
        <f t="shared" si="6"/>
        <v>1543.0500000000002</v>
      </c>
      <c r="R56" s="24"/>
    </row>
    <row r="57" spans="3:17" ht="15.75" thickBot="1">
      <c r="C57" s="12"/>
      <c r="D57" s="7" t="s">
        <v>4</v>
      </c>
      <c r="E57" s="8">
        <v>11.2</v>
      </c>
      <c r="F57" s="9">
        <v>11.2</v>
      </c>
      <c r="G57" s="8">
        <v>11.2</v>
      </c>
      <c r="H57" s="9">
        <v>11.2</v>
      </c>
      <c r="I57" s="8">
        <v>11.27</v>
      </c>
      <c r="J57" s="9">
        <v>22.91</v>
      </c>
      <c r="K57" s="43"/>
      <c r="L57" s="44"/>
      <c r="M57" s="43"/>
      <c r="N57" s="44"/>
      <c r="O57" s="45"/>
      <c r="P57" s="43"/>
      <c r="Q57" s="17">
        <f t="shared" si="6"/>
        <v>78.97999999999999</v>
      </c>
    </row>
    <row r="58" spans="3:17" ht="15.75" thickBot="1">
      <c r="C58" s="13"/>
      <c r="D58" s="2" t="s">
        <v>5</v>
      </c>
      <c r="E58" s="10">
        <f aca="true" t="shared" si="14" ref="E58:O58">E56+E57</f>
        <v>249.97</v>
      </c>
      <c r="F58" s="10">
        <f t="shared" si="14"/>
        <v>249.97</v>
      </c>
      <c r="G58" s="10">
        <f t="shared" si="14"/>
        <v>249.97</v>
      </c>
      <c r="H58" s="10">
        <f t="shared" si="14"/>
        <v>249.97</v>
      </c>
      <c r="I58" s="10">
        <f t="shared" si="14"/>
        <v>250.04000000000002</v>
      </c>
      <c r="J58" s="10">
        <f t="shared" si="14"/>
        <v>372.11000000000007</v>
      </c>
      <c r="K58" s="10">
        <f t="shared" si="14"/>
        <v>0</v>
      </c>
      <c r="L58" s="10">
        <f t="shared" si="14"/>
        <v>0</v>
      </c>
      <c r="M58" s="10">
        <f t="shared" si="14"/>
        <v>0</v>
      </c>
      <c r="N58" s="10">
        <f t="shared" si="14"/>
        <v>0</v>
      </c>
      <c r="O58" s="27">
        <f t="shared" si="14"/>
        <v>0</v>
      </c>
      <c r="P58" s="10">
        <f>P56+P57</f>
        <v>0</v>
      </c>
      <c r="Q58" s="10">
        <f t="shared" si="6"/>
        <v>1622.0300000000002</v>
      </c>
    </row>
    <row r="59" spans="3:17" ht="16.5" thickBot="1" thickTop="1">
      <c r="C59" s="18" t="s">
        <v>41</v>
      </c>
      <c r="D59" s="3" t="s">
        <v>2</v>
      </c>
      <c r="E59" s="38"/>
      <c r="F59" s="38"/>
      <c r="G59" s="38"/>
      <c r="H59" s="38"/>
      <c r="I59" s="38"/>
      <c r="J59" s="40"/>
      <c r="K59" s="4">
        <v>1582.26</v>
      </c>
      <c r="L59" s="6">
        <v>424.48</v>
      </c>
      <c r="M59" s="4">
        <v>844.72</v>
      </c>
      <c r="N59" s="5">
        <v>1198.72</v>
      </c>
      <c r="O59" s="26">
        <v>1488.6</v>
      </c>
      <c r="P59" s="4">
        <v>1513.9</v>
      </c>
      <c r="Q59" s="16">
        <f aca="true" t="shared" si="15" ref="Q59:Q90">E59+F59+G59+H59+I59+J59+K59+L59+M59+N59+O59+P59</f>
        <v>7052.68</v>
      </c>
    </row>
    <row r="60" spans="3:18" ht="15.75" thickTop="1">
      <c r="C60" s="12" t="s">
        <v>25</v>
      </c>
      <c r="D60" s="22" t="s">
        <v>3</v>
      </c>
      <c r="E60" s="42"/>
      <c r="F60" s="42"/>
      <c r="G60" s="42"/>
      <c r="H60" s="42"/>
      <c r="I60" s="42"/>
      <c r="J60" s="42"/>
      <c r="K60" s="23">
        <v>238.77</v>
      </c>
      <c r="L60" s="23">
        <v>238.77</v>
      </c>
      <c r="M60" s="23">
        <v>238.77</v>
      </c>
      <c r="N60" s="23">
        <f>500+115.21</f>
        <v>615.21</v>
      </c>
      <c r="O60" s="23">
        <v>500</v>
      </c>
      <c r="P60" s="23">
        <f>500+525+190.84</f>
        <v>1215.84</v>
      </c>
      <c r="Q60" s="21">
        <f t="shared" si="15"/>
        <v>3047.3599999999997</v>
      </c>
      <c r="R60" s="24"/>
    </row>
    <row r="61" spans="3:17" ht="15.75" thickBot="1">
      <c r="C61" s="12"/>
      <c r="D61" s="7" t="s">
        <v>4</v>
      </c>
      <c r="E61" s="43"/>
      <c r="F61" s="44"/>
      <c r="G61" s="43"/>
      <c r="H61" s="44"/>
      <c r="I61" s="43"/>
      <c r="J61" s="37">
        <v>10.42</v>
      </c>
      <c r="K61" s="8">
        <v>6.46</v>
      </c>
      <c r="L61" s="9">
        <v>11.07</v>
      </c>
      <c r="M61" s="8">
        <v>12.04</v>
      </c>
      <c r="N61" s="9">
        <v>12.16</v>
      </c>
      <c r="O61" s="29">
        <v>11.54</v>
      </c>
      <c r="P61" s="8">
        <v>11.4</v>
      </c>
      <c r="Q61" s="17">
        <f t="shared" si="15"/>
        <v>75.08999999999999</v>
      </c>
    </row>
    <row r="62" spans="3:17" ht="15.75" thickBot="1">
      <c r="C62" s="13"/>
      <c r="D62" s="2" t="s">
        <v>5</v>
      </c>
      <c r="E62" s="10">
        <f aca="true" t="shared" si="16" ref="E62:O62">E60+E61</f>
        <v>0</v>
      </c>
      <c r="F62" s="10">
        <f t="shared" si="16"/>
        <v>0</v>
      </c>
      <c r="G62" s="10">
        <f t="shared" si="16"/>
        <v>0</v>
      </c>
      <c r="H62" s="10">
        <f t="shared" si="16"/>
        <v>0</v>
      </c>
      <c r="I62" s="10">
        <f t="shared" si="16"/>
        <v>0</v>
      </c>
      <c r="J62" s="10">
        <f t="shared" si="16"/>
        <v>10.42</v>
      </c>
      <c r="K62" s="10">
        <f t="shared" si="16"/>
        <v>245.23000000000002</v>
      </c>
      <c r="L62" s="10">
        <f t="shared" si="16"/>
        <v>249.84</v>
      </c>
      <c r="M62" s="10">
        <f t="shared" si="16"/>
        <v>250.81</v>
      </c>
      <c r="N62" s="10">
        <f t="shared" si="16"/>
        <v>627.37</v>
      </c>
      <c r="O62" s="27">
        <f t="shared" si="16"/>
        <v>511.54</v>
      </c>
      <c r="P62" s="10">
        <f>P60+P61</f>
        <v>1227.24</v>
      </c>
      <c r="Q62" s="10">
        <f t="shared" si="15"/>
        <v>3122.45</v>
      </c>
    </row>
    <row r="63" spans="3:17" ht="16.5" thickBot="1" thickTop="1">
      <c r="C63" s="18" t="s">
        <v>40</v>
      </c>
      <c r="D63" s="3" t="s">
        <v>2</v>
      </c>
      <c r="E63" s="38"/>
      <c r="F63" s="38"/>
      <c r="G63" s="38"/>
      <c r="H63" s="38"/>
      <c r="I63" s="38"/>
      <c r="J63" s="40"/>
      <c r="K63" s="4">
        <v>807.58</v>
      </c>
      <c r="L63" s="6">
        <v>319.42</v>
      </c>
      <c r="M63" s="4">
        <v>352.32</v>
      </c>
      <c r="N63" s="5">
        <v>355.06</v>
      </c>
      <c r="O63" s="26">
        <v>855.06</v>
      </c>
      <c r="P63" s="4">
        <v>496.2</v>
      </c>
      <c r="Q63" s="16">
        <f t="shared" si="15"/>
        <v>3185.6399999999994</v>
      </c>
    </row>
    <row r="64" spans="3:18" ht="15.75" thickTop="1">
      <c r="C64" s="12" t="s">
        <v>25</v>
      </c>
      <c r="D64" s="22" t="s">
        <v>3</v>
      </c>
      <c r="E64" s="42"/>
      <c r="F64" s="42"/>
      <c r="G64" s="42"/>
      <c r="H64" s="42"/>
      <c r="I64" s="42"/>
      <c r="J64" s="42"/>
      <c r="K64" s="23">
        <v>238.77</v>
      </c>
      <c r="L64" s="23">
        <v>238.77</v>
      </c>
      <c r="M64" s="23">
        <v>238.77</v>
      </c>
      <c r="N64" s="23">
        <f>350+40.21</f>
        <v>390.21</v>
      </c>
      <c r="O64" s="23">
        <v>350</v>
      </c>
      <c r="P64" s="23">
        <f>350+135.98</f>
        <v>485.98</v>
      </c>
      <c r="Q64" s="21">
        <f t="shared" si="15"/>
        <v>1942.5</v>
      </c>
      <c r="R64" s="24"/>
    </row>
    <row r="65" spans="3:17" ht="15.75" thickBot="1">
      <c r="C65" s="12"/>
      <c r="D65" s="7" t="s">
        <v>4</v>
      </c>
      <c r="E65" s="43"/>
      <c r="F65" s="44"/>
      <c r="G65" s="43"/>
      <c r="H65" s="44"/>
      <c r="I65" s="43"/>
      <c r="J65" s="37">
        <v>10.42</v>
      </c>
      <c r="K65" s="8">
        <v>6</v>
      </c>
      <c r="L65" s="9">
        <v>11.07</v>
      </c>
      <c r="M65" s="8">
        <v>11.95</v>
      </c>
      <c r="N65" s="9">
        <v>11.4</v>
      </c>
      <c r="O65" s="29">
        <v>11.4</v>
      </c>
      <c r="P65" s="8">
        <v>11.56</v>
      </c>
      <c r="Q65" s="17">
        <f t="shared" si="15"/>
        <v>73.8</v>
      </c>
    </row>
    <row r="66" spans="3:17" ht="15.75" thickBot="1">
      <c r="C66" s="13"/>
      <c r="D66" s="2" t="s">
        <v>5</v>
      </c>
      <c r="E66" s="10">
        <f aca="true" t="shared" si="17" ref="E66:O66">E64+E65</f>
        <v>0</v>
      </c>
      <c r="F66" s="10">
        <f t="shared" si="17"/>
        <v>0</v>
      </c>
      <c r="G66" s="10">
        <f t="shared" si="17"/>
        <v>0</v>
      </c>
      <c r="H66" s="10">
        <f t="shared" si="17"/>
        <v>0</v>
      </c>
      <c r="I66" s="10">
        <f t="shared" si="17"/>
        <v>0</v>
      </c>
      <c r="J66" s="10">
        <f t="shared" si="17"/>
        <v>10.42</v>
      </c>
      <c r="K66" s="10">
        <f t="shared" si="17"/>
        <v>244.77</v>
      </c>
      <c r="L66" s="10">
        <f t="shared" si="17"/>
        <v>249.84</v>
      </c>
      <c r="M66" s="10">
        <f t="shared" si="17"/>
        <v>250.72</v>
      </c>
      <c r="N66" s="10">
        <f t="shared" si="17"/>
        <v>401.60999999999996</v>
      </c>
      <c r="O66" s="27">
        <f t="shared" si="17"/>
        <v>361.4</v>
      </c>
      <c r="P66" s="10">
        <f>P64+P65</f>
        <v>497.54</v>
      </c>
      <c r="Q66" s="10">
        <f t="shared" si="15"/>
        <v>2016.2999999999997</v>
      </c>
    </row>
    <row r="67" spans="3:17" ht="16.5" thickBot="1" thickTop="1">
      <c r="C67" s="18" t="s">
        <v>42</v>
      </c>
      <c r="D67" s="3" t="s">
        <v>2</v>
      </c>
      <c r="E67" s="38"/>
      <c r="F67" s="38"/>
      <c r="G67" s="38"/>
      <c r="H67" s="38"/>
      <c r="I67" s="38"/>
      <c r="J67" s="40"/>
      <c r="K67" s="4">
        <v>1332.88</v>
      </c>
      <c r="L67" s="6">
        <v>319.42</v>
      </c>
      <c r="M67" s="4">
        <v>490.28</v>
      </c>
      <c r="N67" s="5">
        <v>670.24</v>
      </c>
      <c r="O67" s="26">
        <v>960.12</v>
      </c>
      <c r="P67" s="4">
        <v>460.12</v>
      </c>
      <c r="Q67" s="16">
        <f t="shared" si="15"/>
        <v>4233.0599999999995</v>
      </c>
    </row>
    <row r="68" spans="3:18" ht="15.75" thickTop="1">
      <c r="C68" s="12" t="s">
        <v>24</v>
      </c>
      <c r="D68" s="22" t="s">
        <v>3</v>
      </c>
      <c r="E68" s="42"/>
      <c r="F68" s="42"/>
      <c r="G68" s="42"/>
      <c r="H68" s="42"/>
      <c r="I68" s="42"/>
      <c r="J68" s="42"/>
      <c r="K68" s="23">
        <v>238.77</v>
      </c>
      <c r="L68" s="23">
        <v>238.77</v>
      </c>
      <c r="M68" s="23">
        <v>238.77</v>
      </c>
      <c r="N68" s="23">
        <f>500+115.21</f>
        <v>615.21</v>
      </c>
      <c r="O68" s="23">
        <v>500</v>
      </c>
      <c r="P68" s="23">
        <f>500+140.62</f>
        <v>640.62</v>
      </c>
      <c r="Q68" s="21">
        <f t="shared" si="15"/>
        <v>2472.14</v>
      </c>
      <c r="R68" s="24"/>
    </row>
    <row r="69" spans="3:17" ht="15.75" thickBot="1">
      <c r="C69" s="12"/>
      <c r="D69" s="7" t="s">
        <v>4</v>
      </c>
      <c r="E69" s="43"/>
      <c r="F69" s="44"/>
      <c r="G69" s="43"/>
      <c r="H69" s="44"/>
      <c r="I69" s="43"/>
      <c r="J69" s="37">
        <v>10.42</v>
      </c>
      <c r="K69" s="8">
        <v>6.12</v>
      </c>
      <c r="L69" s="9">
        <v>11.11</v>
      </c>
      <c r="M69" s="8">
        <v>11.79</v>
      </c>
      <c r="N69" s="9">
        <v>11.57</v>
      </c>
      <c r="O69" s="29">
        <v>11.67</v>
      </c>
      <c r="P69" s="8">
        <v>11.58</v>
      </c>
      <c r="Q69" s="17">
        <f t="shared" si="15"/>
        <v>74.26</v>
      </c>
    </row>
    <row r="70" spans="3:17" ht="15.75" thickBot="1">
      <c r="C70" s="13"/>
      <c r="D70" s="2" t="s">
        <v>5</v>
      </c>
      <c r="E70" s="10">
        <f aca="true" t="shared" si="18" ref="E70:O70">E68+E69</f>
        <v>0</v>
      </c>
      <c r="F70" s="10">
        <f t="shared" si="18"/>
        <v>0</v>
      </c>
      <c r="G70" s="10">
        <f t="shared" si="18"/>
        <v>0</v>
      </c>
      <c r="H70" s="10">
        <f t="shared" si="18"/>
        <v>0</v>
      </c>
      <c r="I70" s="10">
        <f t="shared" si="18"/>
        <v>0</v>
      </c>
      <c r="J70" s="10">
        <f t="shared" si="18"/>
        <v>10.42</v>
      </c>
      <c r="K70" s="10">
        <f t="shared" si="18"/>
        <v>244.89000000000001</v>
      </c>
      <c r="L70" s="10">
        <f t="shared" si="18"/>
        <v>249.88</v>
      </c>
      <c r="M70" s="10">
        <f t="shared" si="18"/>
        <v>250.56</v>
      </c>
      <c r="N70" s="10">
        <f t="shared" si="18"/>
        <v>626.7800000000001</v>
      </c>
      <c r="O70" s="27">
        <f t="shared" si="18"/>
        <v>511.67</v>
      </c>
      <c r="P70" s="10">
        <f>P68+P69</f>
        <v>652.2</v>
      </c>
      <c r="Q70" s="10">
        <f t="shared" si="15"/>
        <v>2546.4000000000005</v>
      </c>
    </row>
    <row r="71" spans="3:17" ht="16.5" thickBot="1" thickTop="1">
      <c r="C71" s="18" t="s">
        <v>44</v>
      </c>
      <c r="D71" s="3" t="s">
        <v>2</v>
      </c>
      <c r="E71" s="38"/>
      <c r="F71" s="38"/>
      <c r="G71" s="38"/>
      <c r="H71" s="38"/>
      <c r="I71" s="38"/>
      <c r="J71" s="40"/>
      <c r="K71" s="4">
        <v>915.82</v>
      </c>
      <c r="L71" s="6">
        <v>280.16</v>
      </c>
      <c r="M71" s="4">
        <v>247.26</v>
      </c>
      <c r="N71" s="5">
        <v>355.06</v>
      </c>
      <c r="O71" s="26">
        <v>960.12</v>
      </c>
      <c r="P71" s="4">
        <v>532.28</v>
      </c>
      <c r="Q71" s="16">
        <f t="shared" si="15"/>
        <v>3290.7</v>
      </c>
    </row>
    <row r="72" spans="3:18" ht="15.75" thickTop="1">
      <c r="C72" s="12" t="s">
        <v>24</v>
      </c>
      <c r="D72" s="22" t="s">
        <v>3</v>
      </c>
      <c r="E72" s="42"/>
      <c r="F72" s="42"/>
      <c r="G72" s="42"/>
      <c r="H72" s="42"/>
      <c r="I72" s="42"/>
      <c r="J72" s="42"/>
      <c r="K72" s="23">
        <v>238.77</v>
      </c>
      <c r="L72" s="23">
        <v>238.77</v>
      </c>
      <c r="M72" s="23">
        <v>238.77</v>
      </c>
      <c r="N72" s="23">
        <f>350+40.21</f>
        <v>390.21</v>
      </c>
      <c r="O72" s="23">
        <v>350</v>
      </c>
      <c r="P72" s="23">
        <f>350+140.62</f>
        <v>490.62</v>
      </c>
      <c r="Q72" s="21">
        <f t="shared" si="15"/>
        <v>1947.1399999999999</v>
      </c>
      <c r="R72" s="24"/>
    </row>
    <row r="73" spans="3:17" ht="15.75" thickBot="1">
      <c r="C73" s="12"/>
      <c r="D73" s="7" t="s">
        <v>4</v>
      </c>
      <c r="E73" s="43"/>
      <c r="F73" s="44"/>
      <c r="G73" s="43"/>
      <c r="H73" s="44"/>
      <c r="I73" s="43"/>
      <c r="J73" s="37">
        <v>10.42</v>
      </c>
      <c r="K73" s="8">
        <v>6.27</v>
      </c>
      <c r="L73" s="9">
        <v>11.07</v>
      </c>
      <c r="M73" s="8">
        <v>11.48</v>
      </c>
      <c r="N73" s="9">
        <v>11.4</v>
      </c>
      <c r="O73" s="29">
        <v>11.4</v>
      </c>
      <c r="P73" s="8">
        <v>11.4</v>
      </c>
      <c r="Q73" s="17">
        <f t="shared" si="15"/>
        <v>73.44</v>
      </c>
    </row>
    <row r="74" spans="3:17" ht="15.75" thickBot="1">
      <c r="C74" s="13"/>
      <c r="D74" s="2" t="s">
        <v>5</v>
      </c>
      <c r="E74" s="10">
        <f aca="true" t="shared" si="19" ref="E74:O74">E72+E73</f>
        <v>0</v>
      </c>
      <c r="F74" s="10">
        <f t="shared" si="19"/>
        <v>0</v>
      </c>
      <c r="G74" s="10">
        <f t="shared" si="19"/>
        <v>0</v>
      </c>
      <c r="H74" s="10">
        <f t="shared" si="19"/>
        <v>0</v>
      </c>
      <c r="I74" s="10">
        <f t="shared" si="19"/>
        <v>0</v>
      </c>
      <c r="J74" s="10">
        <f t="shared" si="19"/>
        <v>10.42</v>
      </c>
      <c r="K74" s="10">
        <f t="shared" si="19"/>
        <v>245.04000000000002</v>
      </c>
      <c r="L74" s="10">
        <f t="shared" si="19"/>
        <v>249.84</v>
      </c>
      <c r="M74" s="10">
        <f t="shared" si="19"/>
        <v>250.25</v>
      </c>
      <c r="N74" s="10">
        <f t="shared" si="19"/>
        <v>401.60999999999996</v>
      </c>
      <c r="O74" s="27">
        <f t="shared" si="19"/>
        <v>361.4</v>
      </c>
      <c r="P74" s="10">
        <f>P72+P73</f>
        <v>502.02</v>
      </c>
      <c r="Q74" s="10">
        <f t="shared" si="15"/>
        <v>2020.58</v>
      </c>
    </row>
    <row r="75" spans="3:17" ht="16.5" thickBot="1" thickTop="1">
      <c r="C75" s="18" t="s">
        <v>43</v>
      </c>
      <c r="D75" s="3" t="s">
        <v>2</v>
      </c>
      <c r="E75" s="38"/>
      <c r="F75" s="38"/>
      <c r="G75" s="38"/>
      <c r="H75" s="38"/>
      <c r="I75" s="38"/>
      <c r="J75" s="40"/>
      <c r="K75" s="4">
        <v>525.3</v>
      </c>
      <c r="L75" s="6">
        <v>175.1</v>
      </c>
      <c r="M75" s="4">
        <v>280.16</v>
      </c>
      <c r="N75" s="5">
        <v>355.06</v>
      </c>
      <c r="O75" s="26">
        <v>855.06</v>
      </c>
      <c r="P75" s="4">
        <v>460.12</v>
      </c>
      <c r="Q75" s="16">
        <f t="shared" si="15"/>
        <v>2650.7999999999997</v>
      </c>
    </row>
    <row r="76" spans="3:18" ht="15.75" thickTop="1">
      <c r="C76" s="12" t="s">
        <v>25</v>
      </c>
      <c r="D76" s="22" t="s">
        <v>3</v>
      </c>
      <c r="E76" s="42"/>
      <c r="F76" s="42"/>
      <c r="G76" s="42"/>
      <c r="H76" s="42"/>
      <c r="I76" s="42"/>
      <c r="J76" s="42"/>
      <c r="K76" s="23">
        <v>238.77</v>
      </c>
      <c r="L76" s="23">
        <v>238.77</v>
      </c>
      <c r="M76" s="23">
        <v>238.77</v>
      </c>
      <c r="N76" s="23">
        <f>350+40.21</f>
        <v>390.21</v>
      </c>
      <c r="O76" s="23">
        <v>350</v>
      </c>
      <c r="P76" s="23">
        <f>350+113.58</f>
        <v>463.58</v>
      </c>
      <c r="Q76" s="21">
        <f t="shared" si="15"/>
        <v>1920.1</v>
      </c>
      <c r="R76" s="24"/>
    </row>
    <row r="77" spans="3:17" ht="15.75" thickBot="1">
      <c r="C77" s="12"/>
      <c r="D77" s="7" t="s">
        <v>4</v>
      </c>
      <c r="E77" s="43"/>
      <c r="F77" s="44"/>
      <c r="G77" s="43"/>
      <c r="H77" s="44"/>
      <c r="I77" s="43"/>
      <c r="J77" s="37">
        <v>10.42</v>
      </c>
      <c r="K77" s="8">
        <v>6</v>
      </c>
      <c r="L77" s="9">
        <v>11.07</v>
      </c>
      <c r="M77" s="8">
        <v>11.41</v>
      </c>
      <c r="N77" s="9">
        <v>11.4</v>
      </c>
      <c r="O77" s="29">
        <v>11.4</v>
      </c>
      <c r="P77" s="8">
        <v>11.4</v>
      </c>
      <c r="Q77" s="17">
        <f t="shared" si="15"/>
        <v>73.10000000000001</v>
      </c>
    </row>
    <row r="78" spans="3:17" ht="15.75" thickBot="1">
      <c r="C78" s="13"/>
      <c r="D78" s="2" t="s">
        <v>5</v>
      </c>
      <c r="E78" s="10">
        <f aca="true" t="shared" si="20" ref="E78:O78">E76+E77</f>
        <v>0</v>
      </c>
      <c r="F78" s="10">
        <f t="shared" si="20"/>
        <v>0</v>
      </c>
      <c r="G78" s="10">
        <f t="shared" si="20"/>
        <v>0</v>
      </c>
      <c r="H78" s="10">
        <f t="shared" si="20"/>
        <v>0</v>
      </c>
      <c r="I78" s="10">
        <f t="shared" si="20"/>
        <v>0</v>
      </c>
      <c r="J78" s="10">
        <f t="shared" si="20"/>
        <v>10.42</v>
      </c>
      <c r="K78" s="10">
        <f t="shared" si="20"/>
        <v>244.77</v>
      </c>
      <c r="L78" s="10">
        <f t="shared" si="20"/>
        <v>249.84</v>
      </c>
      <c r="M78" s="10">
        <f t="shared" si="20"/>
        <v>250.18</v>
      </c>
      <c r="N78" s="10">
        <f t="shared" si="20"/>
        <v>401.60999999999996</v>
      </c>
      <c r="O78" s="27">
        <f t="shared" si="20"/>
        <v>361.4</v>
      </c>
      <c r="P78" s="10">
        <f>P76+P77</f>
        <v>474.97999999999996</v>
      </c>
      <c r="Q78" s="10">
        <f t="shared" si="15"/>
        <v>1993.1999999999998</v>
      </c>
    </row>
    <row r="79" spans="3:17" ht="16.5" thickBot="1" thickTop="1">
      <c r="C79" s="18" t="s">
        <v>13</v>
      </c>
      <c r="D79" s="3" t="s">
        <v>2</v>
      </c>
      <c r="E79" s="4">
        <v>385.22</v>
      </c>
      <c r="F79" s="4">
        <v>280.16</v>
      </c>
      <c r="G79" s="4">
        <v>280.16</v>
      </c>
      <c r="H79" s="11">
        <v>770.44</v>
      </c>
      <c r="I79" s="4">
        <v>0</v>
      </c>
      <c r="J79" s="5">
        <v>0</v>
      </c>
      <c r="K79" s="4">
        <v>1263.9</v>
      </c>
      <c r="L79" s="6">
        <v>280.16</v>
      </c>
      <c r="M79" s="4">
        <v>490.28</v>
      </c>
      <c r="N79" s="5">
        <v>565.18</v>
      </c>
      <c r="O79" s="26">
        <v>960.12</v>
      </c>
      <c r="P79" s="4">
        <v>460.12</v>
      </c>
      <c r="Q79" s="16">
        <f t="shared" si="15"/>
        <v>5735.74</v>
      </c>
    </row>
    <row r="80" spans="3:18" ht="15.75" thickTop="1">
      <c r="C80" s="12" t="s">
        <v>24</v>
      </c>
      <c r="D80" s="22" t="s">
        <v>3</v>
      </c>
      <c r="E80" s="23">
        <v>238.77</v>
      </c>
      <c r="F80" s="23">
        <f>+E80</f>
        <v>238.77</v>
      </c>
      <c r="G80" s="23">
        <f>+F80</f>
        <v>238.77</v>
      </c>
      <c r="H80" s="23">
        <f>+G80</f>
        <v>238.77</v>
      </c>
      <c r="I80" s="23">
        <f>+H80</f>
        <v>238.77</v>
      </c>
      <c r="J80" s="23">
        <v>238.77</v>
      </c>
      <c r="K80" s="23">
        <v>238.77</v>
      </c>
      <c r="L80" s="23">
        <v>238.77</v>
      </c>
      <c r="M80" s="23">
        <v>238.77</v>
      </c>
      <c r="N80" s="23">
        <f>500+130.62</f>
        <v>630.62</v>
      </c>
      <c r="O80" s="23">
        <v>500</v>
      </c>
      <c r="P80" s="23">
        <f>500+117.44</f>
        <v>617.44</v>
      </c>
      <c r="Q80" s="21">
        <f t="shared" si="15"/>
        <v>3896.9900000000002</v>
      </c>
      <c r="R80" s="24"/>
    </row>
    <row r="81" spans="3:17" ht="15.75" thickBot="1">
      <c r="C81" s="12"/>
      <c r="D81" s="7" t="s">
        <v>4</v>
      </c>
      <c r="E81" s="8">
        <v>12.9</v>
      </c>
      <c r="F81" s="9">
        <v>10.2</v>
      </c>
      <c r="G81" s="8">
        <v>10.2</v>
      </c>
      <c r="H81" s="9">
        <v>16.6</v>
      </c>
      <c r="I81" s="8">
        <v>12.79</v>
      </c>
      <c r="J81" s="9">
        <v>12.66</v>
      </c>
      <c r="K81" s="8">
        <v>12.6</v>
      </c>
      <c r="L81" s="9">
        <v>12.87</v>
      </c>
      <c r="M81" s="8">
        <v>12.73</v>
      </c>
      <c r="N81" s="9">
        <v>12.75</v>
      </c>
      <c r="O81" s="29">
        <v>12.8</v>
      </c>
      <c r="P81" s="8">
        <v>12.6</v>
      </c>
      <c r="Q81" s="17">
        <f t="shared" si="15"/>
        <v>151.7</v>
      </c>
    </row>
    <row r="82" spans="3:17" ht="15.75" thickBot="1">
      <c r="C82" s="13"/>
      <c r="D82" s="2" t="s">
        <v>5</v>
      </c>
      <c r="E82" s="10">
        <f>E80+E81</f>
        <v>251.67000000000002</v>
      </c>
      <c r="F82" s="10">
        <f aca="true" t="shared" si="21" ref="F82:P82">F80+F81</f>
        <v>248.97</v>
      </c>
      <c r="G82" s="10">
        <f t="shared" si="21"/>
        <v>248.97</v>
      </c>
      <c r="H82" s="10">
        <f t="shared" si="21"/>
        <v>255.37</v>
      </c>
      <c r="I82" s="10">
        <f t="shared" si="21"/>
        <v>251.56</v>
      </c>
      <c r="J82" s="10">
        <f t="shared" si="21"/>
        <v>251.43</v>
      </c>
      <c r="K82" s="10">
        <f t="shared" si="21"/>
        <v>251.37</v>
      </c>
      <c r="L82" s="10">
        <f t="shared" si="21"/>
        <v>251.64000000000001</v>
      </c>
      <c r="M82" s="10">
        <f t="shared" si="21"/>
        <v>251.5</v>
      </c>
      <c r="N82" s="10">
        <f t="shared" si="21"/>
        <v>643.37</v>
      </c>
      <c r="O82" s="10">
        <f t="shared" si="21"/>
        <v>512.8</v>
      </c>
      <c r="P82" s="10">
        <f t="shared" si="21"/>
        <v>630.0400000000001</v>
      </c>
      <c r="Q82" s="10">
        <f t="shared" si="15"/>
        <v>4048.6900000000005</v>
      </c>
    </row>
    <row r="93" ht="15">
      <c r="C93" s="35"/>
    </row>
    <row r="100" ht="36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Montse verdura</cp:lastModifiedBy>
  <cp:lastPrinted>2014-07-23T12:26:33Z</cp:lastPrinted>
  <dcterms:created xsi:type="dcterms:W3CDTF">2012-01-12T10:08:34Z</dcterms:created>
  <dcterms:modified xsi:type="dcterms:W3CDTF">2017-04-12T07:21:30Z</dcterms:modified>
  <cp:category/>
  <cp:version/>
  <cp:contentType/>
  <cp:contentStatus/>
</cp:coreProperties>
</file>